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ayroll register" sheetId="2" state="visible" r:id="rId2"/>
    <sheet name="Tax t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($#,##0.00);&quot;-&quot;"/>
    <numFmt numFmtId="165" formatCode="0.##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26221B"/>
      <sz val="10"/>
    </font>
    <font>
      <name val="Calibri"/>
      <b val="1"/>
      <color rgb="00B04A50"/>
      <sz val="10"/>
    </font>
    <font>
      <name val="Calibri"/>
      <color rgb="001F4E9A"/>
      <sz val="10"/>
    </font>
    <font>
      <name val="Calibri"/>
      <b val="1"/>
      <color rgb="0026221B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164" fontId="6" fillId="0" borderId="0" pivotButton="0" quotePrefix="0" xfId="0"/>
    <xf numFmtId="165" fontId="6" fillId="0" borderId="0" pivotButton="0" quotePrefix="0" xfId="0"/>
    <xf numFmtId="10" fontId="6" fillId="0" borderId="0" pivotButton="0" quotePrefix="0" xfId="0"/>
    <xf numFmtId="164" fontId="4" fillId="0" borderId="0" pivotButton="0" quotePrefix="0" xfId="0"/>
    <xf numFmtId="49" fontId="4" fillId="0" borderId="0" pivotButton="0" quotePrefix="0" xfId="0"/>
    <xf numFmtId="164" fontId="7" fillId="3" borderId="1" pivotButton="0" quotePrefix="0" xfId="0"/>
    <xf numFmtId="0" fontId="4" fillId="0" borderId="0" pivotButton="0" quotePrefix="0" xfId="0"/>
    <xf numFmtId="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US payroll calculator (2026)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Set the number of pay periods a year at the top of the Payroll register sheet: 52, 26, 24 or 12.</t>
        </is>
      </c>
    </row>
    <row r="6">
      <c r="A6" s="4" t="n">
        <v>2</v>
      </c>
      <c r="B6" s="5" t="inlineStr">
        <is>
          <t>For each employee, enter the filing status, whether the Step 2 box on their Form W-4 is ticked, their Step 3 credits and any Step 4(c) extra withholding.</t>
        </is>
      </c>
    </row>
    <row r="7">
      <c r="A7" s="4" t="n">
        <v>3</v>
      </c>
      <c r="B7" s="5" t="inlineStr">
        <is>
          <t>Choose Hourly or Salary. For hourly staff, enter the rate, regular hours and overtime hours (paid at one and a half times the rate). For salaried staff, enter the pay for one period.</t>
        </is>
      </c>
    </row>
    <row r="8">
      <c r="A8" s="4" t="n">
        <v>4</v>
      </c>
      <c r="B8" s="5" t="inlineStr">
        <is>
          <t>Enter 401(k) contributions per period, an estimated state and local income tax rate (0% in states such as Texas and Florida), and wages already paid this year.</t>
        </is>
      </c>
    </row>
    <row r="9">
      <c r="A9" s="4" t="n">
        <v>5</v>
      </c>
      <c r="B9" s="5" t="inlineStr">
        <is>
          <t>Read gross pay, each tax, net pay and the employer's total cost. The grey columns on the right show the working.</t>
        </is>
      </c>
    </row>
    <row r="10">
      <c r="A10" s="4" t="n">
        <v>6</v>
      </c>
      <c r="B10" s="5" t="inlineStr">
        <is>
          <t>Compare the result with your payroll provider's pay run before anyone is paid.</t>
        </is>
      </c>
    </row>
    <row r="12">
      <c r="A12" s="3" t="inlineStr">
        <is>
          <t>Notes</t>
        </is>
      </c>
    </row>
    <row r="13">
      <c r="B13" s="5" t="inlineStr">
        <is>
          <t>Federal income tax uses the percentage method for automated payroll systems in IRS Publication 15-T (2026). Social security is 6.2% on wages up to $184,500; Medicare is 1.45%, plus 0.9% on wages over $200,000 in the year (IRS Publication 15, 2026).</t>
        </is>
      </c>
    </row>
    <row r="14">
      <c r="B14" s="5" t="inlineStr">
        <is>
          <t>FUTA is 0.6% of the first $7,000 of each employee's wages, assuming the full 5.4% state credit. State unemployment tax varies by state and is not included.</t>
        </is>
      </c>
    </row>
    <row r="15">
      <c r="B15" s="5" t="inlineStr">
        <is>
          <t>401(k) contributions here reduce income tax wages only. Health insurance and other pre-tax benefits can also reduce social security and Medicare wages; this template does not model them.</t>
        </is>
      </c>
    </row>
    <row r="16">
      <c r="B16" s="5" t="inlineStr">
        <is>
          <t>Form W-4 Step 4(a) and 4(b) amounts are not included. Update the Tax tables sheet each January.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14" customWidth="1" min="4" max="4"/>
    <col width="12" customWidth="1" min="5" max="5"/>
    <col width="10" customWidth="1" min="6" max="6"/>
    <col width="16" customWidth="1" min="7" max="7"/>
    <col width="10" customWidth="1" min="8" max="8"/>
    <col width="10" customWidth="1" min="9" max="9"/>
    <col width="12" customWidth="1" min="10" max="10"/>
    <col width="12" customWidth="1" min="11" max="11"/>
    <col width="16" customWidth="1" min="12" max="12"/>
    <col width="13" customWidth="1" min="13" max="13"/>
    <col width="14" customWidth="1" min="14" max="14"/>
    <col width="13" customWidth="1" min="15" max="15"/>
    <col width="12" customWidth="1" min="16" max="16"/>
    <col width="14" customWidth="1" min="17" max="17"/>
    <col width="13" customWidth="1" min="18" max="18"/>
    <col width="14" customWidth="1" min="19" max="19"/>
    <col width="13" customWidth="1" min="20" max="20"/>
    <col width="10" customWidth="1" min="21" max="21"/>
    <col width="13" customWidth="1" min="22" max="22"/>
    <col width="16" customWidth="1" min="23" max="23"/>
    <col width="14" customWidth="1" min="24" max="24"/>
    <col width="13" customWidth="1" min="25" max="25"/>
  </cols>
  <sheetData>
    <row r="1">
      <c r="A1" s="1" t="inlineStr">
        <is>
          <t>US payroll register, one pay period (2026)</t>
        </is>
      </c>
    </row>
    <row r="2">
      <c r="A2" s="2" t="inlineStr">
        <is>
          <t>Blue cells are inputs. An estimate: check totals against your payroll provider.</t>
        </is>
      </c>
    </row>
    <row r="3">
      <c r="A3" s="4" t="inlineStr">
        <is>
          <t>Pay periods a year</t>
        </is>
      </c>
      <c r="C3" s="6" t="n">
        <v>26</v>
      </c>
    </row>
    <row r="5">
      <c r="A5" s="7" t="inlineStr">
        <is>
          <t>Employee</t>
        </is>
      </c>
      <c r="B5" s="8" t="inlineStr">
        <is>
          <t>Filing status</t>
        </is>
      </c>
      <c r="C5" s="8" t="inlineStr">
        <is>
          <t>Step 2 box</t>
        </is>
      </c>
      <c r="D5" s="8" t="inlineStr">
        <is>
          <t>Step 3 credits (year)</t>
        </is>
      </c>
      <c r="E5" s="8" t="inlineStr">
        <is>
          <t>Step 4(c) extra</t>
        </is>
      </c>
      <c r="F5" s="8" t="inlineStr">
        <is>
          <t>Pay type</t>
        </is>
      </c>
      <c r="G5" s="8" t="inlineStr">
        <is>
          <t>Hourly rate or salary per period</t>
        </is>
      </c>
      <c r="H5" s="8" t="inlineStr">
        <is>
          <t>Regular hours</t>
        </is>
      </c>
      <c r="I5" s="8" t="inlineStr">
        <is>
          <t>Overtime hours</t>
        </is>
      </c>
      <c r="J5" s="8" t="inlineStr">
        <is>
          <t>401(k) per period</t>
        </is>
      </c>
      <c r="K5" s="8" t="inlineStr">
        <is>
          <t>State and local rate</t>
        </is>
      </c>
      <c r="L5" s="8" t="inlineStr">
        <is>
          <t>Wages earlier this year</t>
        </is>
      </c>
      <c r="M5" s="8" t="inlineStr">
        <is>
          <t>Gross pay</t>
        </is>
      </c>
      <c r="N5" s="8" t="inlineStr">
        <is>
          <t>Federal income tax</t>
        </is>
      </c>
      <c r="O5" s="8" t="inlineStr">
        <is>
          <t>Social security</t>
        </is>
      </c>
      <c r="P5" s="8" t="inlineStr">
        <is>
          <t>Medicare</t>
        </is>
      </c>
      <c r="Q5" s="8" t="inlineStr">
        <is>
          <t>State and local tax</t>
        </is>
      </c>
      <c r="R5" s="8" t="inlineStr">
        <is>
          <t>Net pay</t>
        </is>
      </c>
      <c r="S5" s="8" t="inlineStr">
        <is>
          <t>Employer social security</t>
        </is>
      </c>
      <c r="T5" s="8" t="inlineStr">
        <is>
          <t>Employer Medicare</t>
        </is>
      </c>
      <c r="U5" s="8" t="inlineStr">
        <is>
          <t>FUTA</t>
        </is>
      </c>
      <c r="V5" s="8" t="inlineStr">
        <is>
          <t>Total cost</t>
        </is>
      </c>
      <c r="W5" s="8" t="inlineStr">
        <is>
          <t>Adjusted annual wage</t>
        </is>
      </c>
      <c r="X5" s="8" t="inlineStr">
        <is>
          <t>Table key</t>
        </is>
      </c>
      <c r="Y5" s="8" t="inlineStr">
        <is>
          <t>Bracket start</t>
        </is>
      </c>
    </row>
    <row r="6">
      <c r="A6" s="6" t="inlineStr">
        <is>
          <t>Hourly, Texas</t>
        </is>
      </c>
      <c r="B6" s="6" t="inlineStr">
        <is>
          <t>Single</t>
        </is>
      </c>
      <c r="C6" s="6" t="inlineStr">
        <is>
          <t>No</t>
        </is>
      </c>
      <c r="D6" s="9" t="n">
        <v>0</v>
      </c>
      <c r="E6" s="9" t="n">
        <v>0</v>
      </c>
      <c r="F6" s="6" t="inlineStr">
        <is>
          <t>Hourly</t>
        </is>
      </c>
      <c r="G6" s="9" t="n">
        <v>25</v>
      </c>
      <c r="H6" s="10" t="n">
        <v>80</v>
      </c>
      <c r="I6" s="10" t="n">
        <v>4</v>
      </c>
      <c r="J6" s="9" t="n">
        <v>0</v>
      </c>
      <c r="K6" s="11" t="n">
        <v>0</v>
      </c>
      <c r="L6" s="9" t="n">
        <v>0</v>
      </c>
      <c r="M6" s="12">
        <f>IF(A6="","",IF(F6="Hourly",ROUND(G6*H6+G6*1.5*I6,2),ROUND(G6,2)))</f>
        <v/>
      </c>
      <c r="N6" s="12">
        <f>IF(A6="","",ROUND(MAX((SUMIFS('Tax tables'!$D$5:$D$52,'Tax tables'!$A$5:$A$52,X6,'Tax tables'!$C$5:$C$52,Y6)+(W6-Y6)*SUMIFS('Tax tables'!$E$5:$E$52,'Tax tables'!$A$5:$A$52,X6,'Tax tables'!$C$5:$C$52,Y6))/$C$3-D6/$C$3,0)+E6,2))</f>
        <v/>
      </c>
      <c r="O6" s="12">
        <f>IF(A6="","",ROUND(MAX(MIN(M6,'Tax tables'!$H$6-L6),0)*'Tax tables'!$H$5,2))</f>
        <v/>
      </c>
      <c r="P6" s="12">
        <f>IF(A6="","",ROUND(M6*'Tax tables'!$H$7+MAX(L6+M6-MAX('Tax tables'!$H$9,L6),0)*'Tax tables'!$H$8,2))</f>
        <v/>
      </c>
      <c r="Q6" s="12">
        <f>IF(A6="","",ROUND(MAX(M6-J6,0)*K6,2))</f>
        <v/>
      </c>
      <c r="R6" s="12">
        <f>IF(A6="","",M6-N6-O6-P6-Q6-J6)</f>
        <v/>
      </c>
      <c r="S6" s="12">
        <f>IF(A6="","",O6)</f>
        <v/>
      </c>
      <c r="T6" s="12">
        <f>IF(A6="","",ROUND(M6*'Tax tables'!$H$7,2))</f>
        <v/>
      </c>
      <c r="U6" s="12">
        <f>IF(A6="","",ROUND(MAX(MIN(M6,'Tax tables'!$H$11-L6),0)*'Tax tables'!$H$10,2))</f>
        <v/>
      </c>
      <c r="V6" s="12">
        <f>IF(A6="","",M6+S6+T6+U6)</f>
        <v/>
      </c>
      <c r="W6" s="12">
        <f>IF(A6="","",MAX(0,MAX(M6-J6,0)*$C$3-IF(C6="Yes",0,IF(B6="Married",'Tax tables'!$H$12,'Tax tables'!$H$13))))</f>
        <v/>
      </c>
      <c r="X6" s="13">
        <f>IF(A6="","",B6&amp;"|"&amp;IF(C6="Yes","Yes","No"))</f>
        <v/>
      </c>
      <c r="Y6" s="12">
        <f>IF(A6="","",SUMPRODUCT(MAX(('Tax tables'!$A$5:$A$52=X6)*('Tax tables'!$C$5:$C$52&lt;=W6)*'Tax tables'!$C$5:$C$52)))</f>
        <v/>
      </c>
    </row>
    <row r="7">
      <c r="A7" s="6" t="inlineStr">
        <is>
          <t>Salaried, two children</t>
        </is>
      </c>
      <c r="B7" s="6" t="inlineStr">
        <is>
          <t>Married</t>
        </is>
      </c>
      <c r="C7" s="6" t="inlineStr">
        <is>
          <t>No</t>
        </is>
      </c>
      <c r="D7" s="9" t="n">
        <v>4400</v>
      </c>
      <c r="E7" s="9" t="n">
        <v>0</v>
      </c>
      <c r="F7" s="6" t="inlineStr">
        <is>
          <t>Salary</t>
        </is>
      </c>
      <c r="G7" s="9" t="n">
        <v>4230.77</v>
      </c>
      <c r="H7" s="10" t="n">
        <v>0</v>
      </c>
      <c r="I7" s="10" t="n">
        <v>0</v>
      </c>
      <c r="J7" s="9" t="n">
        <v>200</v>
      </c>
      <c r="K7" s="11" t="n">
        <v>0</v>
      </c>
      <c r="L7" s="9" t="n">
        <v>0</v>
      </c>
      <c r="M7" s="12">
        <f>IF(A7="","",IF(F7="Hourly",ROUND(G7*H7+G7*1.5*I7,2),ROUND(G7,2)))</f>
        <v/>
      </c>
      <c r="N7" s="12">
        <f>IF(A7="","",ROUND(MAX((SUMIFS('Tax tables'!$D$5:$D$52,'Tax tables'!$A$5:$A$52,X7,'Tax tables'!$C$5:$C$52,Y7)+(W7-Y7)*SUMIFS('Tax tables'!$E$5:$E$52,'Tax tables'!$A$5:$A$52,X7,'Tax tables'!$C$5:$C$52,Y7))/$C$3-D7/$C$3,0)+E7,2))</f>
        <v/>
      </c>
      <c r="O7" s="12">
        <f>IF(A7="","",ROUND(MAX(MIN(M7,'Tax tables'!$H$6-L7),0)*'Tax tables'!$H$5,2))</f>
        <v/>
      </c>
      <c r="P7" s="12">
        <f>IF(A7="","",ROUND(M7*'Tax tables'!$H$7+MAX(L7+M7-MAX('Tax tables'!$H$9,L7),0)*'Tax tables'!$H$8,2))</f>
        <v/>
      </c>
      <c r="Q7" s="12">
        <f>IF(A7="","",ROUND(MAX(M7-J7,0)*K7,2))</f>
        <v/>
      </c>
      <c r="R7" s="12">
        <f>IF(A7="","",M7-N7-O7-P7-Q7-J7)</f>
        <v/>
      </c>
      <c r="S7" s="12">
        <f>IF(A7="","",O7)</f>
        <v/>
      </c>
      <c r="T7" s="12">
        <f>IF(A7="","",ROUND(M7*'Tax tables'!$H$7,2))</f>
        <v/>
      </c>
      <c r="U7" s="12">
        <f>IF(A7="","",ROUND(MAX(MIN(M7,'Tax tables'!$H$11-L7),0)*'Tax tables'!$H$10,2))</f>
        <v/>
      </c>
      <c r="V7" s="12">
        <f>IF(A7="","",M7+S7+T7+U7)</f>
        <v/>
      </c>
      <c r="W7" s="12">
        <f>IF(A7="","",MAX(0,MAX(M7-J7,0)*$C$3-IF(C7="Yes",0,IF(B7="Married",'Tax tables'!$H$12,'Tax tables'!$H$13))))</f>
        <v/>
      </c>
      <c r="X7" s="13">
        <f>IF(A7="","",B7&amp;"|"&amp;IF(C7="Yes","Yes","No"))</f>
        <v/>
      </c>
      <c r="Y7" s="12">
        <f>IF(A7="","",SUMPRODUCT(MAX(('Tax tables'!$A$5:$A$52=X7)*('Tax tables'!$C$5:$C$52&lt;=W7)*'Tax tables'!$C$5:$C$52)))</f>
        <v/>
      </c>
    </row>
    <row r="8">
      <c r="A8" s="6" t="inlineStr">
        <is>
          <t>Salaried, second job</t>
        </is>
      </c>
      <c r="B8" s="6" t="inlineStr">
        <is>
          <t>Single</t>
        </is>
      </c>
      <c r="C8" s="6" t="inlineStr">
        <is>
          <t>Yes</t>
        </is>
      </c>
      <c r="D8" s="9" t="n">
        <v>0</v>
      </c>
      <c r="E8" s="9" t="n">
        <v>25</v>
      </c>
      <c r="F8" s="6" t="inlineStr">
        <is>
          <t>Salary</t>
        </is>
      </c>
      <c r="G8" s="9" t="n">
        <v>3000</v>
      </c>
      <c r="H8" s="10" t="n">
        <v>0</v>
      </c>
      <c r="I8" s="10" t="n">
        <v>0</v>
      </c>
      <c r="J8" s="9" t="n">
        <v>150</v>
      </c>
      <c r="K8" s="11" t="n">
        <v>0.04</v>
      </c>
      <c r="L8" s="9" t="n">
        <v>0</v>
      </c>
      <c r="M8" s="12">
        <f>IF(A8="","",IF(F8="Hourly",ROUND(G8*H8+G8*1.5*I8,2),ROUND(G8,2)))</f>
        <v/>
      </c>
      <c r="N8" s="12">
        <f>IF(A8="","",ROUND(MAX((SUMIFS('Tax tables'!$D$5:$D$52,'Tax tables'!$A$5:$A$52,X8,'Tax tables'!$C$5:$C$52,Y8)+(W8-Y8)*SUMIFS('Tax tables'!$E$5:$E$52,'Tax tables'!$A$5:$A$52,X8,'Tax tables'!$C$5:$C$52,Y8))/$C$3-D8/$C$3,0)+E8,2))</f>
        <v/>
      </c>
      <c r="O8" s="12">
        <f>IF(A8="","",ROUND(MAX(MIN(M8,'Tax tables'!$H$6-L8),0)*'Tax tables'!$H$5,2))</f>
        <v/>
      </c>
      <c r="P8" s="12">
        <f>IF(A8="","",ROUND(M8*'Tax tables'!$H$7+MAX(L8+M8-MAX('Tax tables'!$H$9,L8),0)*'Tax tables'!$H$8,2))</f>
        <v/>
      </c>
      <c r="Q8" s="12">
        <f>IF(A8="","",ROUND(MAX(M8-J8,0)*K8,2))</f>
        <v/>
      </c>
      <c r="R8" s="12">
        <f>IF(A8="","",M8-N8-O8-P8-Q8-J8)</f>
        <v/>
      </c>
      <c r="S8" s="12">
        <f>IF(A8="","",O8)</f>
        <v/>
      </c>
      <c r="T8" s="12">
        <f>IF(A8="","",ROUND(M8*'Tax tables'!$H$7,2))</f>
        <v/>
      </c>
      <c r="U8" s="12">
        <f>IF(A8="","",ROUND(MAX(MIN(M8,'Tax tables'!$H$11-L8),0)*'Tax tables'!$H$10,2))</f>
        <v/>
      </c>
      <c r="V8" s="12">
        <f>IF(A8="","",M8+S8+T8+U8)</f>
        <v/>
      </c>
      <c r="W8" s="12">
        <f>IF(A8="","",MAX(0,MAX(M8-J8,0)*$C$3-IF(C8="Yes",0,IF(B8="Married",'Tax tables'!$H$12,'Tax tables'!$H$13))))</f>
        <v/>
      </c>
      <c r="X8" s="13">
        <f>IF(A8="","",B8&amp;"|"&amp;IF(C8="Yes","Yes","No"))</f>
        <v/>
      </c>
      <c r="Y8" s="12">
        <f>IF(A8="","",SUMPRODUCT(MAX(('Tax tables'!$A$5:$A$52=X8)*('Tax tables'!$C$5:$C$52&lt;=W8)*'Tax tables'!$C$5:$C$52)))</f>
        <v/>
      </c>
    </row>
    <row r="9">
      <c r="A9" s="6" t="inlineStr">
        <is>
          <t>Head of household</t>
        </is>
      </c>
      <c r="B9" s="6" t="inlineStr">
        <is>
          <t>Head</t>
        </is>
      </c>
      <c r="C9" s="6" t="inlineStr">
        <is>
          <t>No</t>
        </is>
      </c>
      <c r="D9" s="9" t="n">
        <v>2200</v>
      </c>
      <c r="E9" s="9" t="n">
        <v>0</v>
      </c>
      <c r="F9" s="6" t="inlineStr">
        <is>
          <t>Hourly</t>
        </is>
      </c>
      <c r="G9" s="9" t="n">
        <v>32</v>
      </c>
      <c r="H9" s="10" t="n">
        <v>80</v>
      </c>
      <c r="I9" s="10" t="n">
        <v>0</v>
      </c>
      <c r="J9" s="9" t="n">
        <v>0</v>
      </c>
      <c r="K9" s="11" t="n">
        <v>0</v>
      </c>
      <c r="L9" s="9" t="n">
        <v>6500</v>
      </c>
      <c r="M9" s="12">
        <f>IF(A9="","",IF(F9="Hourly",ROUND(G9*H9+G9*1.5*I9,2),ROUND(G9,2)))</f>
        <v/>
      </c>
      <c r="N9" s="12">
        <f>IF(A9="","",ROUND(MAX((SUMIFS('Tax tables'!$D$5:$D$52,'Tax tables'!$A$5:$A$52,X9,'Tax tables'!$C$5:$C$52,Y9)+(W9-Y9)*SUMIFS('Tax tables'!$E$5:$E$52,'Tax tables'!$A$5:$A$52,X9,'Tax tables'!$C$5:$C$52,Y9))/$C$3-D9/$C$3,0)+E9,2))</f>
        <v/>
      </c>
      <c r="O9" s="12">
        <f>IF(A9="","",ROUND(MAX(MIN(M9,'Tax tables'!$H$6-L9),0)*'Tax tables'!$H$5,2))</f>
        <v/>
      </c>
      <c r="P9" s="12">
        <f>IF(A9="","",ROUND(M9*'Tax tables'!$H$7+MAX(L9+M9-MAX('Tax tables'!$H$9,L9),0)*'Tax tables'!$H$8,2))</f>
        <v/>
      </c>
      <c r="Q9" s="12">
        <f>IF(A9="","",ROUND(MAX(M9-J9,0)*K9,2))</f>
        <v/>
      </c>
      <c r="R9" s="12">
        <f>IF(A9="","",M9-N9-O9-P9-Q9-J9)</f>
        <v/>
      </c>
      <c r="S9" s="12">
        <f>IF(A9="","",O9)</f>
        <v/>
      </c>
      <c r="T9" s="12">
        <f>IF(A9="","",ROUND(M9*'Tax tables'!$H$7,2))</f>
        <v/>
      </c>
      <c r="U9" s="12">
        <f>IF(A9="","",ROUND(MAX(MIN(M9,'Tax tables'!$H$11-L9),0)*'Tax tables'!$H$10,2))</f>
        <v/>
      </c>
      <c r="V9" s="12">
        <f>IF(A9="","",M9+S9+T9+U9)</f>
        <v/>
      </c>
      <c r="W9" s="12">
        <f>IF(A9="","",MAX(0,MAX(M9-J9,0)*$C$3-IF(C9="Yes",0,IF(B9="Married",'Tax tables'!$H$12,'Tax tables'!$H$13))))</f>
        <v/>
      </c>
      <c r="X9" s="13">
        <f>IF(A9="","",B9&amp;"|"&amp;IF(C9="Yes","Yes","No"))</f>
        <v/>
      </c>
      <c r="Y9" s="12">
        <f>IF(A9="","",SUMPRODUCT(MAX(('Tax tables'!$A$5:$A$52=X9)*('Tax tables'!$C$5:$C$52&lt;=W9)*'Tax tables'!$C$5:$C$52)))</f>
        <v/>
      </c>
    </row>
    <row r="10">
      <c r="A10" s="6" t="inlineStr">
        <is>
          <t>Senior engineer</t>
        </is>
      </c>
      <c r="B10" s="6" t="inlineStr">
        <is>
          <t>Single</t>
        </is>
      </c>
      <c r="C10" s="6" t="inlineStr">
        <is>
          <t>No</t>
        </is>
      </c>
      <c r="D10" s="9" t="n">
        <v>0</v>
      </c>
      <c r="E10" s="9" t="n">
        <v>0</v>
      </c>
      <c r="F10" s="6" t="inlineStr">
        <is>
          <t>Salary</t>
        </is>
      </c>
      <c r="G10" s="9" t="n">
        <v>9800</v>
      </c>
      <c r="H10" s="10" t="n">
        <v>0</v>
      </c>
      <c r="I10" s="10" t="n">
        <v>0</v>
      </c>
      <c r="J10" s="9" t="n">
        <v>900</v>
      </c>
      <c r="K10" s="11" t="n">
        <v>0</v>
      </c>
      <c r="L10" s="9" t="n">
        <v>180000</v>
      </c>
      <c r="M10" s="12">
        <f>IF(A10="","",IF(F10="Hourly",ROUND(G10*H10+G10*1.5*I10,2),ROUND(G10,2)))</f>
        <v/>
      </c>
      <c r="N10" s="12">
        <f>IF(A10="","",ROUND(MAX((SUMIFS('Tax tables'!$D$5:$D$52,'Tax tables'!$A$5:$A$52,X10,'Tax tables'!$C$5:$C$52,Y10)+(W10-Y10)*SUMIFS('Tax tables'!$E$5:$E$52,'Tax tables'!$A$5:$A$52,X10,'Tax tables'!$C$5:$C$52,Y10))/$C$3-D10/$C$3,0)+E10,2))</f>
        <v/>
      </c>
      <c r="O10" s="12">
        <f>IF(A10="","",ROUND(MAX(MIN(M10,'Tax tables'!$H$6-L10),0)*'Tax tables'!$H$5,2))</f>
        <v/>
      </c>
      <c r="P10" s="12">
        <f>IF(A10="","",ROUND(M10*'Tax tables'!$H$7+MAX(L10+M10-MAX('Tax tables'!$H$9,L10),0)*'Tax tables'!$H$8,2))</f>
        <v/>
      </c>
      <c r="Q10" s="12">
        <f>IF(A10="","",ROUND(MAX(M10-J10,0)*K10,2))</f>
        <v/>
      </c>
      <c r="R10" s="12">
        <f>IF(A10="","",M10-N10-O10-P10-Q10-J10)</f>
        <v/>
      </c>
      <c r="S10" s="12">
        <f>IF(A10="","",O10)</f>
        <v/>
      </c>
      <c r="T10" s="12">
        <f>IF(A10="","",ROUND(M10*'Tax tables'!$H$7,2))</f>
        <v/>
      </c>
      <c r="U10" s="12">
        <f>IF(A10="","",ROUND(MAX(MIN(M10,'Tax tables'!$H$11-L10),0)*'Tax tables'!$H$10,2))</f>
        <v/>
      </c>
      <c r="V10" s="12">
        <f>IF(A10="","",M10+S10+T10+U10)</f>
        <v/>
      </c>
      <c r="W10" s="12">
        <f>IF(A10="","",MAX(0,MAX(M10-J10,0)*$C$3-IF(C10="Yes",0,IF(B10="Married",'Tax tables'!$H$12,'Tax tables'!$H$13))))</f>
        <v/>
      </c>
      <c r="X10" s="13">
        <f>IF(A10="","",B10&amp;"|"&amp;IF(C10="Yes","Yes","No"))</f>
        <v/>
      </c>
      <c r="Y10" s="12">
        <f>IF(A10="","",SUMPRODUCT(MAX(('Tax tables'!$A$5:$A$52=X10)*('Tax tables'!$C$5:$C$52&lt;=W10)*'Tax tables'!$C$5:$C$52)))</f>
        <v/>
      </c>
    </row>
    <row r="11">
      <c r="A11" s="6" t="n"/>
      <c r="B11" s="6" t="n"/>
      <c r="C11" s="6" t="n"/>
      <c r="D11" s="9" t="n"/>
      <c r="E11" s="9" t="n"/>
      <c r="F11" s="6" t="n"/>
      <c r="G11" s="9" t="n"/>
      <c r="H11" s="10" t="n"/>
      <c r="I11" s="10" t="n"/>
      <c r="J11" s="9" t="n"/>
      <c r="K11" s="11" t="n"/>
      <c r="L11" s="9" t="n"/>
      <c r="M11" s="12">
        <f>IF(A11="","",IF(F11="Hourly",ROUND(G11*H11+G11*1.5*I11,2),ROUND(G11,2)))</f>
        <v/>
      </c>
      <c r="N11" s="12">
        <f>IF(A11="","",ROUND(MAX((SUMIFS('Tax tables'!$D$5:$D$52,'Tax tables'!$A$5:$A$52,X11,'Tax tables'!$C$5:$C$52,Y11)+(W11-Y11)*SUMIFS('Tax tables'!$E$5:$E$52,'Tax tables'!$A$5:$A$52,X11,'Tax tables'!$C$5:$C$52,Y11))/$C$3-D11/$C$3,0)+E11,2))</f>
        <v/>
      </c>
      <c r="O11" s="12">
        <f>IF(A11="","",ROUND(MAX(MIN(M11,'Tax tables'!$H$6-L11),0)*'Tax tables'!$H$5,2))</f>
        <v/>
      </c>
      <c r="P11" s="12">
        <f>IF(A11="","",ROUND(M11*'Tax tables'!$H$7+MAX(L11+M11-MAX('Tax tables'!$H$9,L11),0)*'Tax tables'!$H$8,2))</f>
        <v/>
      </c>
      <c r="Q11" s="12">
        <f>IF(A11="","",ROUND(MAX(M11-J11,0)*K11,2))</f>
        <v/>
      </c>
      <c r="R11" s="12">
        <f>IF(A11="","",M11-N11-O11-P11-Q11-J11)</f>
        <v/>
      </c>
      <c r="S11" s="12">
        <f>IF(A11="","",O11)</f>
        <v/>
      </c>
      <c r="T11" s="12">
        <f>IF(A11="","",ROUND(M11*'Tax tables'!$H$7,2))</f>
        <v/>
      </c>
      <c r="U11" s="12">
        <f>IF(A11="","",ROUND(MAX(MIN(M11,'Tax tables'!$H$11-L11),0)*'Tax tables'!$H$10,2))</f>
        <v/>
      </c>
      <c r="V11" s="12">
        <f>IF(A11="","",M11+S11+T11+U11)</f>
        <v/>
      </c>
      <c r="W11" s="12">
        <f>IF(A11="","",MAX(0,MAX(M11-J11,0)*$C$3-IF(C11="Yes",0,IF(B11="Married",'Tax tables'!$H$12,'Tax tables'!$H$13))))</f>
        <v/>
      </c>
      <c r="X11" s="13">
        <f>IF(A11="","",B11&amp;"|"&amp;IF(C11="Yes","Yes","No"))</f>
        <v/>
      </c>
      <c r="Y11" s="12">
        <f>IF(A11="","",SUMPRODUCT(MAX(('Tax tables'!$A$5:$A$52=X11)*('Tax tables'!$C$5:$C$52&lt;=W11)*'Tax tables'!$C$5:$C$52)))</f>
        <v/>
      </c>
    </row>
    <row r="12">
      <c r="A12" s="6" t="n"/>
      <c r="B12" s="6" t="n"/>
      <c r="C12" s="6" t="n"/>
      <c r="D12" s="9" t="n"/>
      <c r="E12" s="9" t="n"/>
      <c r="F12" s="6" t="n"/>
      <c r="G12" s="9" t="n"/>
      <c r="H12" s="10" t="n"/>
      <c r="I12" s="10" t="n"/>
      <c r="J12" s="9" t="n"/>
      <c r="K12" s="11" t="n"/>
      <c r="L12" s="9" t="n"/>
      <c r="M12" s="12">
        <f>IF(A12="","",IF(F12="Hourly",ROUND(G12*H12+G12*1.5*I12,2),ROUND(G12,2)))</f>
        <v/>
      </c>
      <c r="N12" s="12">
        <f>IF(A12="","",ROUND(MAX((SUMIFS('Tax tables'!$D$5:$D$52,'Tax tables'!$A$5:$A$52,X12,'Tax tables'!$C$5:$C$52,Y12)+(W12-Y12)*SUMIFS('Tax tables'!$E$5:$E$52,'Tax tables'!$A$5:$A$52,X12,'Tax tables'!$C$5:$C$52,Y12))/$C$3-D12/$C$3,0)+E12,2))</f>
        <v/>
      </c>
      <c r="O12" s="12">
        <f>IF(A12="","",ROUND(MAX(MIN(M12,'Tax tables'!$H$6-L12),0)*'Tax tables'!$H$5,2))</f>
        <v/>
      </c>
      <c r="P12" s="12">
        <f>IF(A12="","",ROUND(M12*'Tax tables'!$H$7+MAX(L12+M12-MAX('Tax tables'!$H$9,L12),0)*'Tax tables'!$H$8,2))</f>
        <v/>
      </c>
      <c r="Q12" s="12">
        <f>IF(A12="","",ROUND(MAX(M12-J12,0)*K12,2))</f>
        <v/>
      </c>
      <c r="R12" s="12">
        <f>IF(A12="","",M12-N12-O12-P12-Q12-J12)</f>
        <v/>
      </c>
      <c r="S12" s="12">
        <f>IF(A12="","",O12)</f>
        <v/>
      </c>
      <c r="T12" s="12">
        <f>IF(A12="","",ROUND(M12*'Tax tables'!$H$7,2))</f>
        <v/>
      </c>
      <c r="U12" s="12">
        <f>IF(A12="","",ROUND(MAX(MIN(M12,'Tax tables'!$H$11-L12),0)*'Tax tables'!$H$10,2))</f>
        <v/>
      </c>
      <c r="V12" s="12">
        <f>IF(A12="","",M12+S12+T12+U12)</f>
        <v/>
      </c>
      <c r="W12" s="12">
        <f>IF(A12="","",MAX(0,MAX(M12-J12,0)*$C$3-IF(C12="Yes",0,IF(B12="Married",'Tax tables'!$H$12,'Tax tables'!$H$13))))</f>
        <v/>
      </c>
      <c r="X12" s="13">
        <f>IF(A12="","",B12&amp;"|"&amp;IF(C12="Yes","Yes","No"))</f>
        <v/>
      </c>
      <c r="Y12" s="12">
        <f>IF(A12="","",SUMPRODUCT(MAX(('Tax tables'!$A$5:$A$52=X12)*('Tax tables'!$C$5:$C$52&lt;=W12)*'Tax tables'!$C$5:$C$52)))</f>
        <v/>
      </c>
    </row>
    <row r="13">
      <c r="A13" s="6" t="n"/>
      <c r="B13" s="6" t="n"/>
      <c r="C13" s="6" t="n"/>
      <c r="D13" s="9" t="n"/>
      <c r="E13" s="9" t="n"/>
      <c r="F13" s="6" t="n"/>
      <c r="G13" s="9" t="n"/>
      <c r="H13" s="10" t="n"/>
      <c r="I13" s="10" t="n"/>
      <c r="J13" s="9" t="n"/>
      <c r="K13" s="11" t="n"/>
      <c r="L13" s="9" t="n"/>
      <c r="M13" s="12">
        <f>IF(A13="","",IF(F13="Hourly",ROUND(G13*H13+G13*1.5*I13,2),ROUND(G13,2)))</f>
        <v/>
      </c>
      <c r="N13" s="12">
        <f>IF(A13="","",ROUND(MAX((SUMIFS('Tax tables'!$D$5:$D$52,'Tax tables'!$A$5:$A$52,X13,'Tax tables'!$C$5:$C$52,Y13)+(W13-Y13)*SUMIFS('Tax tables'!$E$5:$E$52,'Tax tables'!$A$5:$A$52,X13,'Tax tables'!$C$5:$C$52,Y13))/$C$3-D13/$C$3,0)+E13,2))</f>
        <v/>
      </c>
      <c r="O13" s="12">
        <f>IF(A13="","",ROUND(MAX(MIN(M13,'Tax tables'!$H$6-L13),0)*'Tax tables'!$H$5,2))</f>
        <v/>
      </c>
      <c r="P13" s="12">
        <f>IF(A13="","",ROUND(M13*'Tax tables'!$H$7+MAX(L13+M13-MAX('Tax tables'!$H$9,L13),0)*'Tax tables'!$H$8,2))</f>
        <v/>
      </c>
      <c r="Q13" s="12">
        <f>IF(A13="","",ROUND(MAX(M13-J13,0)*K13,2))</f>
        <v/>
      </c>
      <c r="R13" s="12">
        <f>IF(A13="","",M13-N13-O13-P13-Q13-J13)</f>
        <v/>
      </c>
      <c r="S13" s="12">
        <f>IF(A13="","",O13)</f>
        <v/>
      </c>
      <c r="T13" s="12">
        <f>IF(A13="","",ROUND(M13*'Tax tables'!$H$7,2))</f>
        <v/>
      </c>
      <c r="U13" s="12">
        <f>IF(A13="","",ROUND(MAX(MIN(M13,'Tax tables'!$H$11-L13),0)*'Tax tables'!$H$10,2))</f>
        <v/>
      </c>
      <c r="V13" s="12">
        <f>IF(A13="","",M13+S13+T13+U13)</f>
        <v/>
      </c>
      <c r="W13" s="12">
        <f>IF(A13="","",MAX(0,MAX(M13-J13,0)*$C$3-IF(C13="Yes",0,IF(B13="Married",'Tax tables'!$H$12,'Tax tables'!$H$13))))</f>
        <v/>
      </c>
      <c r="X13" s="13">
        <f>IF(A13="","",B13&amp;"|"&amp;IF(C13="Yes","Yes","No"))</f>
        <v/>
      </c>
      <c r="Y13" s="12">
        <f>IF(A13="","",SUMPRODUCT(MAX(('Tax tables'!$A$5:$A$52=X13)*('Tax tables'!$C$5:$C$52&lt;=W13)*'Tax tables'!$C$5:$C$52)))</f>
        <v/>
      </c>
    </row>
    <row r="14">
      <c r="A14" s="6" t="n"/>
      <c r="B14" s="6" t="n"/>
      <c r="C14" s="6" t="n"/>
      <c r="D14" s="9" t="n"/>
      <c r="E14" s="9" t="n"/>
      <c r="F14" s="6" t="n"/>
      <c r="G14" s="9" t="n"/>
      <c r="H14" s="10" t="n"/>
      <c r="I14" s="10" t="n"/>
      <c r="J14" s="9" t="n"/>
      <c r="K14" s="11" t="n"/>
      <c r="L14" s="9" t="n"/>
      <c r="M14" s="12">
        <f>IF(A14="","",IF(F14="Hourly",ROUND(G14*H14+G14*1.5*I14,2),ROUND(G14,2)))</f>
        <v/>
      </c>
      <c r="N14" s="12">
        <f>IF(A14="","",ROUND(MAX((SUMIFS('Tax tables'!$D$5:$D$52,'Tax tables'!$A$5:$A$52,X14,'Tax tables'!$C$5:$C$52,Y14)+(W14-Y14)*SUMIFS('Tax tables'!$E$5:$E$52,'Tax tables'!$A$5:$A$52,X14,'Tax tables'!$C$5:$C$52,Y14))/$C$3-D14/$C$3,0)+E14,2))</f>
        <v/>
      </c>
      <c r="O14" s="12">
        <f>IF(A14="","",ROUND(MAX(MIN(M14,'Tax tables'!$H$6-L14),0)*'Tax tables'!$H$5,2))</f>
        <v/>
      </c>
      <c r="P14" s="12">
        <f>IF(A14="","",ROUND(M14*'Tax tables'!$H$7+MAX(L14+M14-MAX('Tax tables'!$H$9,L14),0)*'Tax tables'!$H$8,2))</f>
        <v/>
      </c>
      <c r="Q14" s="12">
        <f>IF(A14="","",ROUND(MAX(M14-J14,0)*K14,2))</f>
        <v/>
      </c>
      <c r="R14" s="12">
        <f>IF(A14="","",M14-N14-O14-P14-Q14-J14)</f>
        <v/>
      </c>
      <c r="S14" s="12">
        <f>IF(A14="","",O14)</f>
        <v/>
      </c>
      <c r="T14" s="12">
        <f>IF(A14="","",ROUND(M14*'Tax tables'!$H$7,2))</f>
        <v/>
      </c>
      <c r="U14" s="12">
        <f>IF(A14="","",ROUND(MAX(MIN(M14,'Tax tables'!$H$11-L14),0)*'Tax tables'!$H$10,2))</f>
        <v/>
      </c>
      <c r="V14" s="12">
        <f>IF(A14="","",M14+S14+T14+U14)</f>
        <v/>
      </c>
      <c r="W14" s="12">
        <f>IF(A14="","",MAX(0,MAX(M14-J14,0)*$C$3-IF(C14="Yes",0,IF(B14="Married",'Tax tables'!$H$12,'Tax tables'!$H$13))))</f>
        <v/>
      </c>
      <c r="X14" s="13">
        <f>IF(A14="","",B14&amp;"|"&amp;IF(C14="Yes","Yes","No"))</f>
        <v/>
      </c>
      <c r="Y14" s="12">
        <f>IF(A14="","",SUMPRODUCT(MAX(('Tax tables'!$A$5:$A$52=X14)*('Tax tables'!$C$5:$C$52&lt;=W14)*'Tax tables'!$C$5:$C$52)))</f>
        <v/>
      </c>
    </row>
    <row r="15">
      <c r="A15" s="6" t="n"/>
      <c r="B15" s="6" t="n"/>
      <c r="C15" s="6" t="n"/>
      <c r="D15" s="9" t="n"/>
      <c r="E15" s="9" t="n"/>
      <c r="F15" s="6" t="n"/>
      <c r="G15" s="9" t="n"/>
      <c r="H15" s="10" t="n"/>
      <c r="I15" s="10" t="n"/>
      <c r="J15" s="9" t="n"/>
      <c r="K15" s="11" t="n"/>
      <c r="L15" s="9" t="n"/>
      <c r="M15" s="12">
        <f>IF(A15="","",IF(F15="Hourly",ROUND(G15*H15+G15*1.5*I15,2),ROUND(G15,2)))</f>
        <v/>
      </c>
      <c r="N15" s="12">
        <f>IF(A15="","",ROUND(MAX((SUMIFS('Tax tables'!$D$5:$D$52,'Tax tables'!$A$5:$A$52,X15,'Tax tables'!$C$5:$C$52,Y15)+(W15-Y15)*SUMIFS('Tax tables'!$E$5:$E$52,'Tax tables'!$A$5:$A$52,X15,'Tax tables'!$C$5:$C$52,Y15))/$C$3-D15/$C$3,0)+E15,2))</f>
        <v/>
      </c>
      <c r="O15" s="12">
        <f>IF(A15="","",ROUND(MAX(MIN(M15,'Tax tables'!$H$6-L15),0)*'Tax tables'!$H$5,2))</f>
        <v/>
      </c>
      <c r="P15" s="12">
        <f>IF(A15="","",ROUND(M15*'Tax tables'!$H$7+MAX(L15+M15-MAX('Tax tables'!$H$9,L15),0)*'Tax tables'!$H$8,2))</f>
        <v/>
      </c>
      <c r="Q15" s="12">
        <f>IF(A15="","",ROUND(MAX(M15-J15,0)*K15,2))</f>
        <v/>
      </c>
      <c r="R15" s="12">
        <f>IF(A15="","",M15-N15-O15-P15-Q15-J15)</f>
        <v/>
      </c>
      <c r="S15" s="12">
        <f>IF(A15="","",O15)</f>
        <v/>
      </c>
      <c r="T15" s="12">
        <f>IF(A15="","",ROUND(M15*'Tax tables'!$H$7,2))</f>
        <v/>
      </c>
      <c r="U15" s="12">
        <f>IF(A15="","",ROUND(MAX(MIN(M15,'Tax tables'!$H$11-L15),0)*'Tax tables'!$H$10,2))</f>
        <v/>
      </c>
      <c r="V15" s="12">
        <f>IF(A15="","",M15+S15+T15+U15)</f>
        <v/>
      </c>
      <c r="W15" s="12">
        <f>IF(A15="","",MAX(0,MAX(M15-J15,0)*$C$3-IF(C15="Yes",0,IF(B15="Married",'Tax tables'!$H$12,'Tax tables'!$H$13))))</f>
        <v/>
      </c>
      <c r="X15" s="13">
        <f>IF(A15="","",B15&amp;"|"&amp;IF(C15="Yes","Yes","No"))</f>
        <v/>
      </c>
      <c r="Y15" s="12">
        <f>IF(A15="","",SUMPRODUCT(MAX(('Tax tables'!$A$5:$A$52=X15)*('Tax tables'!$C$5:$C$52&lt;=W15)*'Tax tables'!$C$5:$C$52)))</f>
        <v/>
      </c>
    </row>
    <row r="16">
      <c r="A16" s="6" t="n"/>
      <c r="B16" s="6" t="n"/>
      <c r="C16" s="6" t="n"/>
      <c r="D16" s="9" t="n"/>
      <c r="E16" s="9" t="n"/>
      <c r="F16" s="6" t="n"/>
      <c r="G16" s="9" t="n"/>
      <c r="H16" s="10" t="n"/>
      <c r="I16" s="10" t="n"/>
      <c r="J16" s="9" t="n"/>
      <c r="K16" s="11" t="n"/>
      <c r="L16" s="9" t="n"/>
      <c r="M16" s="12">
        <f>IF(A16="","",IF(F16="Hourly",ROUND(G16*H16+G16*1.5*I16,2),ROUND(G16,2)))</f>
        <v/>
      </c>
      <c r="N16" s="12">
        <f>IF(A16="","",ROUND(MAX((SUMIFS('Tax tables'!$D$5:$D$52,'Tax tables'!$A$5:$A$52,X16,'Tax tables'!$C$5:$C$52,Y16)+(W16-Y16)*SUMIFS('Tax tables'!$E$5:$E$52,'Tax tables'!$A$5:$A$52,X16,'Tax tables'!$C$5:$C$52,Y16))/$C$3-D16/$C$3,0)+E16,2))</f>
        <v/>
      </c>
      <c r="O16" s="12">
        <f>IF(A16="","",ROUND(MAX(MIN(M16,'Tax tables'!$H$6-L16),0)*'Tax tables'!$H$5,2))</f>
        <v/>
      </c>
      <c r="P16" s="12">
        <f>IF(A16="","",ROUND(M16*'Tax tables'!$H$7+MAX(L16+M16-MAX('Tax tables'!$H$9,L16),0)*'Tax tables'!$H$8,2))</f>
        <v/>
      </c>
      <c r="Q16" s="12">
        <f>IF(A16="","",ROUND(MAX(M16-J16,0)*K16,2))</f>
        <v/>
      </c>
      <c r="R16" s="12">
        <f>IF(A16="","",M16-N16-O16-P16-Q16-J16)</f>
        <v/>
      </c>
      <c r="S16" s="12">
        <f>IF(A16="","",O16)</f>
        <v/>
      </c>
      <c r="T16" s="12">
        <f>IF(A16="","",ROUND(M16*'Tax tables'!$H$7,2))</f>
        <v/>
      </c>
      <c r="U16" s="12">
        <f>IF(A16="","",ROUND(MAX(MIN(M16,'Tax tables'!$H$11-L16),0)*'Tax tables'!$H$10,2))</f>
        <v/>
      </c>
      <c r="V16" s="12">
        <f>IF(A16="","",M16+S16+T16+U16)</f>
        <v/>
      </c>
      <c r="W16" s="12">
        <f>IF(A16="","",MAX(0,MAX(M16-J16,0)*$C$3-IF(C16="Yes",0,IF(B16="Married",'Tax tables'!$H$12,'Tax tables'!$H$13))))</f>
        <v/>
      </c>
      <c r="X16" s="13">
        <f>IF(A16="","",B16&amp;"|"&amp;IF(C16="Yes","Yes","No"))</f>
        <v/>
      </c>
      <c r="Y16" s="12">
        <f>IF(A16="","",SUMPRODUCT(MAX(('Tax tables'!$A$5:$A$52=X16)*('Tax tables'!$C$5:$C$52&lt;=W16)*'Tax tables'!$C$5:$C$52)))</f>
        <v/>
      </c>
    </row>
    <row r="17">
      <c r="A17" s="6" t="n"/>
      <c r="B17" s="6" t="n"/>
      <c r="C17" s="6" t="n"/>
      <c r="D17" s="9" t="n"/>
      <c r="E17" s="9" t="n"/>
      <c r="F17" s="6" t="n"/>
      <c r="G17" s="9" t="n"/>
      <c r="H17" s="10" t="n"/>
      <c r="I17" s="10" t="n"/>
      <c r="J17" s="9" t="n"/>
      <c r="K17" s="11" t="n"/>
      <c r="L17" s="9" t="n"/>
      <c r="M17" s="12">
        <f>IF(A17="","",IF(F17="Hourly",ROUND(G17*H17+G17*1.5*I17,2),ROUND(G17,2)))</f>
        <v/>
      </c>
      <c r="N17" s="12">
        <f>IF(A17="","",ROUND(MAX((SUMIFS('Tax tables'!$D$5:$D$52,'Tax tables'!$A$5:$A$52,X17,'Tax tables'!$C$5:$C$52,Y17)+(W17-Y17)*SUMIFS('Tax tables'!$E$5:$E$52,'Tax tables'!$A$5:$A$52,X17,'Tax tables'!$C$5:$C$52,Y17))/$C$3-D17/$C$3,0)+E17,2))</f>
        <v/>
      </c>
      <c r="O17" s="12">
        <f>IF(A17="","",ROUND(MAX(MIN(M17,'Tax tables'!$H$6-L17),0)*'Tax tables'!$H$5,2))</f>
        <v/>
      </c>
      <c r="P17" s="12">
        <f>IF(A17="","",ROUND(M17*'Tax tables'!$H$7+MAX(L17+M17-MAX('Tax tables'!$H$9,L17),0)*'Tax tables'!$H$8,2))</f>
        <v/>
      </c>
      <c r="Q17" s="12">
        <f>IF(A17="","",ROUND(MAX(M17-J17,0)*K17,2))</f>
        <v/>
      </c>
      <c r="R17" s="12">
        <f>IF(A17="","",M17-N17-O17-P17-Q17-J17)</f>
        <v/>
      </c>
      <c r="S17" s="12">
        <f>IF(A17="","",O17)</f>
        <v/>
      </c>
      <c r="T17" s="12">
        <f>IF(A17="","",ROUND(M17*'Tax tables'!$H$7,2))</f>
        <v/>
      </c>
      <c r="U17" s="12">
        <f>IF(A17="","",ROUND(MAX(MIN(M17,'Tax tables'!$H$11-L17),0)*'Tax tables'!$H$10,2))</f>
        <v/>
      </c>
      <c r="V17" s="12">
        <f>IF(A17="","",M17+S17+T17+U17)</f>
        <v/>
      </c>
      <c r="W17" s="12">
        <f>IF(A17="","",MAX(0,MAX(M17-J17,0)*$C$3-IF(C17="Yes",0,IF(B17="Married",'Tax tables'!$H$12,'Tax tables'!$H$13))))</f>
        <v/>
      </c>
      <c r="X17" s="13">
        <f>IF(A17="","",B17&amp;"|"&amp;IF(C17="Yes","Yes","No"))</f>
        <v/>
      </c>
      <c r="Y17" s="12">
        <f>IF(A17="","",SUMPRODUCT(MAX(('Tax tables'!$A$5:$A$52=X17)*('Tax tables'!$C$5:$C$52&lt;=W17)*'Tax tables'!$C$5:$C$52)))</f>
        <v/>
      </c>
    </row>
    <row r="18">
      <c r="A18" s="6" t="n"/>
      <c r="B18" s="6" t="n"/>
      <c r="C18" s="6" t="n"/>
      <c r="D18" s="9" t="n"/>
      <c r="E18" s="9" t="n"/>
      <c r="F18" s="6" t="n"/>
      <c r="G18" s="9" t="n"/>
      <c r="H18" s="10" t="n"/>
      <c r="I18" s="10" t="n"/>
      <c r="J18" s="9" t="n"/>
      <c r="K18" s="11" t="n"/>
      <c r="L18" s="9" t="n"/>
      <c r="M18" s="12">
        <f>IF(A18="","",IF(F18="Hourly",ROUND(G18*H18+G18*1.5*I18,2),ROUND(G18,2)))</f>
        <v/>
      </c>
      <c r="N18" s="12">
        <f>IF(A18="","",ROUND(MAX((SUMIFS('Tax tables'!$D$5:$D$52,'Tax tables'!$A$5:$A$52,X18,'Tax tables'!$C$5:$C$52,Y18)+(W18-Y18)*SUMIFS('Tax tables'!$E$5:$E$52,'Tax tables'!$A$5:$A$52,X18,'Tax tables'!$C$5:$C$52,Y18))/$C$3-D18/$C$3,0)+E18,2))</f>
        <v/>
      </c>
      <c r="O18" s="12">
        <f>IF(A18="","",ROUND(MAX(MIN(M18,'Tax tables'!$H$6-L18),0)*'Tax tables'!$H$5,2))</f>
        <v/>
      </c>
      <c r="P18" s="12">
        <f>IF(A18="","",ROUND(M18*'Tax tables'!$H$7+MAX(L18+M18-MAX('Tax tables'!$H$9,L18),0)*'Tax tables'!$H$8,2))</f>
        <v/>
      </c>
      <c r="Q18" s="12">
        <f>IF(A18="","",ROUND(MAX(M18-J18,0)*K18,2))</f>
        <v/>
      </c>
      <c r="R18" s="12">
        <f>IF(A18="","",M18-N18-O18-P18-Q18-J18)</f>
        <v/>
      </c>
      <c r="S18" s="12">
        <f>IF(A18="","",O18)</f>
        <v/>
      </c>
      <c r="T18" s="12">
        <f>IF(A18="","",ROUND(M18*'Tax tables'!$H$7,2))</f>
        <v/>
      </c>
      <c r="U18" s="12">
        <f>IF(A18="","",ROUND(MAX(MIN(M18,'Tax tables'!$H$11-L18),0)*'Tax tables'!$H$10,2))</f>
        <v/>
      </c>
      <c r="V18" s="12">
        <f>IF(A18="","",M18+S18+T18+U18)</f>
        <v/>
      </c>
      <c r="W18" s="12">
        <f>IF(A18="","",MAX(0,MAX(M18-J18,0)*$C$3-IF(C18="Yes",0,IF(B18="Married",'Tax tables'!$H$12,'Tax tables'!$H$13))))</f>
        <v/>
      </c>
      <c r="X18" s="13">
        <f>IF(A18="","",B18&amp;"|"&amp;IF(C18="Yes","Yes","No"))</f>
        <v/>
      </c>
      <c r="Y18" s="12">
        <f>IF(A18="","",SUMPRODUCT(MAX(('Tax tables'!$A$5:$A$52=X18)*('Tax tables'!$C$5:$C$52&lt;=W18)*'Tax tables'!$C$5:$C$52)))</f>
        <v/>
      </c>
    </row>
    <row r="19">
      <c r="A19" s="6" t="n"/>
      <c r="B19" s="6" t="n"/>
      <c r="C19" s="6" t="n"/>
      <c r="D19" s="9" t="n"/>
      <c r="E19" s="9" t="n"/>
      <c r="F19" s="6" t="n"/>
      <c r="G19" s="9" t="n"/>
      <c r="H19" s="10" t="n"/>
      <c r="I19" s="10" t="n"/>
      <c r="J19" s="9" t="n"/>
      <c r="K19" s="11" t="n"/>
      <c r="L19" s="9" t="n"/>
      <c r="M19" s="12">
        <f>IF(A19="","",IF(F19="Hourly",ROUND(G19*H19+G19*1.5*I19,2),ROUND(G19,2)))</f>
        <v/>
      </c>
      <c r="N19" s="12">
        <f>IF(A19="","",ROUND(MAX((SUMIFS('Tax tables'!$D$5:$D$52,'Tax tables'!$A$5:$A$52,X19,'Tax tables'!$C$5:$C$52,Y19)+(W19-Y19)*SUMIFS('Tax tables'!$E$5:$E$52,'Tax tables'!$A$5:$A$52,X19,'Tax tables'!$C$5:$C$52,Y19))/$C$3-D19/$C$3,0)+E19,2))</f>
        <v/>
      </c>
      <c r="O19" s="12">
        <f>IF(A19="","",ROUND(MAX(MIN(M19,'Tax tables'!$H$6-L19),0)*'Tax tables'!$H$5,2))</f>
        <v/>
      </c>
      <c r="P19" s="12">
        <f>IF(A19="","",ROUND(M19*'Tax tables'!$H$7+MAX(L19+M19-MAX('Tax tables'!$H$9,L19),0)*'Tax tables'!$H$8,2))</f>
        <v/>
      </c>
      <c r="Q19" s="12">
        <f>IF(A19="","",ROUND(MAX(M19-J19,0)*K19,2))</f>
        <v/>
      </c>
      <c r="R19" s="12">
        <f>IF(A19="","",M19-N19-O19-P19-Q19-J19)</f>
        <v/>
      </c>
      <c r="S19" s="12">
        <f>IF(A19="","",O19)</f>
        <v/>
      </c>
      <c r="T19" s="12">
        <f>IF(A19="","",ROUND(M19*'Tax tables'!$H$7,2))</f>
        <v/>
      </c>
      <c r="U19" s="12">
        <f>IF(A19="","",ROUND(MAX(MIN(M19,'Tax tables'!$H$11-L19),0)*'Tax tables'!$H$10,2))</f>
        <v/>
      </c>
      <c r="V19" s="12">
        <f>IF(A19="","",M19+S19+T19+U19)</f>
        <v/>
      </c>
      <c r="W19" s="12">
        <f>IF(A19="","",MAX(0,MAX(M19-J19,0)*$C$3-IF(C19="Yes",0,IF(B19="Married",'Tax tables'!$H$12,'Tax tables'!$H$13))))</f>
        <v/>
      </c>
      <c r="X19" s="13">
        <f>IF(A19="","",B19&amp;"|"&amp;IF(C19="Yes","Yes","No"))</f>
        <v/>
      </c>
      <c r="Y19" s="12">
        <f>IF(A19="","",SUMPRODUCT(MAX(('Tax tables'!$A$5:$A$52=X19)*('Tax tables'!$C$5:$C$52&lt;=W19)*'Tax tables'!$C$5:$C$52)))</f>
        <v/>
      </c>
    </row>
    <row r="20">
      <c r="A20" s="6" t="n"/>
      <c r="B20" s="6" t="n"/>
      <c r="C20" s="6" t="n"/>
      <c r="D20" s="9" t="n"/>
      <c r="E20" s="9" t="n"/>
      <c r="F20" s="6" t="n"/>
      <c r="G20" s="9" t="n"/>
      <c r="H20" s="10" t="n"/>
      <c r="I20" s="10" t="n"/>
      <c r="J20" s="9" t="n"/>
      <c r="K20" s="11" t="n"/>
      <c r="L20" s="9" t="n"/>
      <c r="M20" s="12">
        <f>IF(A20="","",IF(F20="Hourly",ROUND(G20*H20+G20*1.5*I20,2),ROUND(G20,2)))</f>
        <v/>
      </c>
      <c r="N20" s="12">
        <f>IF(A20="","",ROUND(MAX((SUMIFS('Tax tables'!$D$5:$D$52,'Tax tables'!$A$5:$A$52,X20,'Tax tables'!$C$5:$C$52,Y20)+(W20-Y20)*SUMIFS('Tax tables'!$E$5:$E$52,'Tax tables'!$A$5:$A$52,X20,'Tax tables'!$C$5:$C$52,Y20))/$C$3-D20/$C$3,0)+E20,2))</f>
        <v/>
      </c>
      <c r="O20" s="12">
        <f>IF(A20="","",ROUND(MAX(MIN(M20,'Tax tables'!$H$6-L20),0)*'Tax tables'!$H$5,2))</f>
        <v/>
      </c>
      <c r="P20" s="12">
        <f>IF(A20="","",ROUND(M20*'Tax tables'!$H$7+MAX(L20+M20-MAX('Tax tables'!$H$9,L20),0)*'Tax tables'!$H$8,2))</f>
        <v/>
      </c>
      <c r="Q20" s="12">
        <f>IF(A20="","",ROUND(MAX(M20-J20,0)*K20,2))</f>
        <v/>
      </c>
      <c r="R20" s="12">
        <f>IF(A20="","",M20-N20-O20-P20-Q20-J20)</f>
        <v/>
      </c>
      <c r="S20" s="12">
        <f>IF(A20="","",O20)</f>
        <v/>
      </c>
      <c r="T20" s="12">
        <f>IF(A20="","",ROUND(M20*'Tax tables'!$H$7,2))</f>
        <v/>
      </c>
      <c r="U20" s="12">
        <f>IF(A20="","",ROUND(MAX(MIN(M20,'Tax tables'!$H$11-L20),0)*'Tax tables'!$H$10,2))</f>
        <v/>
      </c>
      <c r="V20" s="12">
        <f>IF(A20="","",M20+S20+T20+U20)</f>
        <v/>
      </c>
      <c r="W20" s="12">
        <f>IF(A20="","",MAX(0,MAX(M20-J20,0)*$C$3-IF(C20="Yes",0,IF(B20="Married",'Tax tables'!$H$12,'Tax tables'!$H$13))))</f>
        <v/>
      </c>
      <c r="X20" s="13">
        <f>IF(A20="","",B20&amp;"|"&amp;IF(C20="Yes","Yes","No"))</f>
        <v/>
      </c>
      <c r="Y20" s="12">
        <f>IF(A20="","",SUMPRODUCT(MAX(('Tax tables'!$A$5:$A$52=X20)*('Tax tables'!$C$5:$C$52&lt;=W20)*'Tax tables'!$C$5:$C$52)))</f>
        <v/>
      </c>
    </row>
    <row r="21">
      <c r="A21" s="6" t="n"/>
      <c r="B21" s="6" t="n"/>
      <c r="C21" s="6" t="n"/>
      <c r="D21" s="9" t="n"/>
      <c r="E21" s="9" t="n"/>
      <c r="F21" s="6" t="n"/>
      <c r="G21" s="9" t="n"/>
      <c r="H21" s="10" t="n"/>
      <c r="I21" s="10" t="n"/>
      <c r="J21" s="9" t="n"/>
      <c r="K21" s="11" t="n"/>
      <c r="L21" s="9" t="n"/>
      <c r="M21" s="12">
        <f>IF(A21="","",IF(F21="Hourly",ROUND(G21*H21+G21*1.5*I21,2),ROUND(G21,2)))</f>
        <v/>
      </c>
      <c r="N21" s="12">
        <f>IF(A21="","",ROUND(MAX((SUMIFS('Tax tables'!$D$5:$D$52,'Tax tables'!$A$5:$A$52,X21,'Tax tables'!$C$5:$C$52,Y21)+(W21-Y21)*SUMIFS('Tax tables'!$E$5:$E$52,'Tax tables'!$A$5:$A$52,X21,'Tax tables'!$C$5:$C$52,Y21))/$C$3-D21/$C$3,0)+E21,2))</f>
        <v/>
      </c>
      <c r="O21" s="12">
        <f>IF(A21="","",ROUND(MAX(MIN(M21,'Tax tables'!$H$6-L21),0)*'Tax tables'!$H$5,2))</f>
        <v/>
      </c>
      <c r="P21" s="12">
        <f>IF(A21="","",ROUND(M21*'Tax tables'!$H$7+MAX(L21+M21-MAX('Tax tables'!$H$9,L21),0)*'Tax tables'!$H$8,2))</f>
        <v/>
      </c>
      <c r="Q21" s="12">
        <f>IF(A21="","",ROUND(MAX(M21-J21,0)*K21,2))</f>
        <v/>
      </c>
      <c r="R21" s="12">
        <f>IF(A21="","",M21-N21-O21-P21-Q21-J21)</f>
        <v/>
      </c>
      <c r="S21" s="12">
        <f>IF(A21="","",O21)</f>
        <v/>
      </c>
      <c r="T21" s="12">
        <f>IF(A21="","",ROUND(M21*'Tax tables'!$H$7,2))</f>
        <v/>
      </c>
      <c r="U21" s="12">
        <f>IF(A21="","",ROUND(MAX(MIN(M21,'Tax tables'!$H$11-L21),0)*'Tax tables'!$H$10,2))</f>
        <v/>
      </c>
      <c r="V21" s="12">
        <f>IF(A21="","",M21+S21+T21+U21)</f>
        <v/>
      </c>
      <c r="W21" s="12">
        <f>IF(A21="","",MAX(0,MAX(M21-J21,0)*$C$3-IF(C21="Yes",0,IF(B21="Married",'Tax tables'!$H$12,'Tax tables'!$H$13))))</f>
        <v/>
      </c>
      <c r="X21" s="13">
        <f>IF(A21="","",B21&amp;"|"&amp;IF(C21="Yes","Yes","No"))</f>
        <v/>
      </c>
      <c r="Y21" s="12">
        <f>IF(A21="","",SUMPRODUCT(MAX(('Tax tables'!$A$5:$A$52=X21)*('Tax tables'!$C$5:$C$52&lt;=W21)*'Tax tables'!$C$5:$C$52)))</f>
        <v/>
      </c>
    </row>
    <row r="22">
      <c r="A22" s="6" t="n"/>
      <c r="B22" s="6" t="n"/>
      <c r="C22" s="6" t="n"/>
      <c r="D22" s="9" t="n"/>
      <c r="E22" s="9" t="n"/>
      <c r="F22" s="6" t="n"/>
      <c r="G22" s="9" t="n"/>
      <c r="H22" s="10" t="n"/>
      <c r="I22" s="10" t="n"/>
      <c r="J22" s="9" t="n"/>
      <c r="K22" s="11" t="n"/>
      <c r="L22" s="9" t="n"/>
      <c r="M22" s="12">
        <f>IF(A22="","",IF(F22="Hourly",ROUND(G22*H22+G22*1.5*I22,2),ROUND(G22,2)))</f>
        <v/>
      </c>
      <c r="N22" s="12">
        <f>IF(A22="","",ROUND(MAX((SUMIFS('Tax tables'!$D$5:$D$52,'Tax tables'!$A$5:$A$52,X22,'Tax tables'!$C$5:$C$52,Y22)+(W22-Y22)*SUMIFS('Tax tables'!$E$5:$E$52,'Tax tables'!$A$5:$A$52,X22,'Tax tables'!$C$5:$C$52,Y22))/$C$3-D22/$C$3,0)+E22,2))</f>
        <v/>
      </c>
      <c r="O22" s="12">
        <f>IF(A22="","",ROUND(MAX(MIN(M22,'Tax tables'!$H$6-L22),0)*'Tax tables'!$H$5,2))</f>
        <v/>
      </c>
      <c r="P22" s="12">
        <f>IF(A22="","",ROUND(M22*'Tax tables'!$H$7+MAX(L22+M22-MAX('Tax tables'!$H$9,L22),0)*'Tax tables'!$H$8,2))</f>
        <v/>
      </c>
      <c r="Q22" s="12">
        <f>IF(A22="","",ROUND(MAX(M22-J22,0)*K22,2))</f>
        <v/>
      </c>
      <c r="R22" s="12">
        <f>IF(A22="","",M22-N22-O22-P22-Q22-J22)</f>
        <v/>
      </c>
      <c r="S22" s="12">
        <f>IF(A22="","",O22)</f>
        <v/>
      </c>
      <c r="T22" s="12">
        <f>IF(A22="","",ROUND(M22*'Tax tables'!$H$7,2))</f>
        <v/>
      </c>
      <c r="U22" s="12">
        <f>IF(A22="","",ROUND(MAX(MIN(M22,'Tax tables'!$H$11-L22),0)*'Tax tables'!$H$10,2))</f>
        <v/>
      </c>
      <c r="V22" s="12">
        <f>IF(A22="","",M22+S22+T22+U22)</f>
        <v/>
      </c>
      <c r="W22" s="12">
        <f>IF(A22="","",MAX(0,MAX(M22-J22,0)*$C$3-IF(C22="Yes",0,IF(B22="Married",'Tax tables'!$H$12,'Tax tables'!$H$13))))</f>
        <v/>
      </c>
      <c r="X22" s="13">
        <f>IF(A22="","",B22&amp;"|"&amp;IF(C22="Yes","Yes","No"))</f>
        <v/>
      </c>
      <c r="Y22" s="12">
        <f>IF(A22="","",SUMPRODUCT(MAX(('Tax tables'!$A$5:$A$52=X22)*('Tax tables'!$C$5:$C$52&lt;=W22)*'Tax tables'!$C$5:$C$52)))</f>
        <v/>
      </c>
    </row>
    <row r="23">
      <c r="A23" s="6" t="n"/>
      <c r="B23" s="6" t="n"/>
      <c r="C23" s="6" t="n"/>
      <c r="D23" s="9" t="n"/>
      <c r="E23" s="9" t="n"/>
      <c r="F23" s="6" t="n"/>
      <c r="G23" s="9" t="n"/>
      <c r="H23" s="10" t="n"/>
      <c r="I23" s="10" t="n"/>
      <c r="J23" s="9" t="n"/>
      <c r="K23" s="11" t="n"/>
      <c r="L23" s="9" t="n"/>
      <c r="M23" s="12">
        <f>IF(A23="","",IF(F23="Hourly",ROUND(G23*H23+G23*1.5*I23,2),ROUND(G23,2)))</f>
        <v/>
      </c>
      <c r="N23" s="12">
        <f>IF(A23="","",ROUND(MAX((SUMIFS('Tax tables'!$D$5:$D$52,'Tax tables'!$A$5:$A$52,X23,'Tax tables'!$C$5:$C$52,Y23)+(W23-Y23)*SUMIFS('Tax tables'!$E$5:$E$52,'Tax tables'!$A$5:$A$52,X23,'Tax tables'!$C$5:$C$52,Y23))/$C$3-D23/$C$3,0)+E23,2))</f>
        <v/>
      </c>
      <c r="O23" s="12">
        <f>IF(A23="","",ROUND(MAX(MIN(M23,'Tax tables'!$H$6-L23),0)*'Tax tables'!$H$5,2))</f>
        <v/>
      </c>
      <c r="P23" s="12">
        <f>IF(A23="","",ROUND(M23*'Tax tables'!$H$7+MAX(L23+M23-MAX('Tax tables'!$H$9,L23),0)*'Tax tables'!$H$8,2))</f>
        <v/>
      </c>
      <c r="Q23" s="12">
        <f>IF(A23="","",ROUND(MAX(M23-J23,0)*K23,2))</f>
        <v/>
      </c>
      <c r="R23" s="12">
        <f>IF(A23="","",M23-N23-O23-P23-Q23-J23)</f>
        <v/>
      </c>
      <c r="S23" s="12">
        <f>IF(A23="","",O23)</f>
        <v/>
      </c>
      <c r="T23" s="12">
        <f>IF(A23="","",ROUND(M23*'Tax tables'!$H$7,2))</f>
        <v/>
      </c>
      <c r="U23" s="12">
        <f>IF(A23="","",ROUND(MAX(MIN(M23,'Tax tables'!$H$11-L23),0)*'Tax tables'!$H$10,2))</f>
        <v/>
      </c>
      <c r="V23" s="12">
        <f>IF(A23="","",M23+S23+T23+U23)</f>
        <v/>
      </c>
      <c r="W23" s="12">
        <f>IF(A23="","",MAX(0,MAX(M23-J23,0)*$C$3-IF(C23="Yes",0,IF(B23="Married",'Tax tables'!$H$12,'Tax tables'!$H$13))))</f>
        <v/>
      </c>
      <c r="X23" s="13">
        <f>IF(A23="","",B23&amp;"|"&amp;IF(C23="Yes","Yes","No"))</f>
        <v/>
      </c>
      <c r="Y23" s="12">
        <f>IF(A23="","",SUMPRODUCT(MAX(('Tax tables'!$A$5:$A$52=X23)*('Tax tables'!$C$5:$C$52&lt;=W23)*'Tax tables'!$C$5:$C$52)))</f>
        <v/>
      </c>
    </row>
    <row r="24">
      <c r="A24" s="6" t="n"/>
      <c r="B24" s="6" t="n"/>
      <c r="C24" s="6" t="n"/>
      <c r="D24" s="9" t="n"/>
      <c r="E24" s="9" t="n"/>
      <c r="F24" s="6" t="n"/>
      <c r="G24" s="9" t="n"/>
      <c r="H24" s="10" t="n"/>
      <c r="I24" s="10" t="n"/>
      <c r="J24" s="9" t="n"/>
      <c r="K24" s="11" t="n"/>
      <c r="L24" s="9" t="n"/>
      <c r="M24" s="12">
        <f>IF(A24="","",IF(F24="Hourly",ROUND(G24*H24+G24*1.5*I24,2),ROUND(G24,2)))</f>
        <v/>
      </c>
      <c r="N24" s="12">
        <f>IF(A24="","",ROUND(MAX((SUMIFS('Tax tables'!$D$5:$D$52,'Tax tables'!$A$5:$A$52,X24,'Tax tables'!$C$5:$C$52,Y24)+(W24-Y24)*SUMIFS('Tax tables'!$E$5:$E$52,'Tax tables'!$A$5:$A$52,X24,'Tax tables'!$C$5:$C$52,Y24))/$C$3-D24/$C$3,0)+E24,2))</f>
        <v/>
      </c>
      <c r="O24" s="12">
        <f>IF(A24="","",ROUND(MAX(MIN(M24,'Tax tables'!$H$6-L24),0)*'Tax tables'!$H$5,2))</f>
        <v/>
      </c>
      <c r="P24" s="12">
        <f>IF(A24="","",ROUND(M24*'Tax tables'!$H$7+MAX(L24+M24-MAX('Tax tables'!$H$9,L24),0)*'Tax tables'!$H$8,2))</f>
        <v/>
      </c>
      <c r="Q24" s="12">
        <f>IF(A24="","",ROUND(MAX(M24-J24,0)*K24,2))</f>
        <v/>
      </c>
      <c r="R24" s="12">
        <f>IF(A24="","",M24-N24-O24-P24-Q24-J24)</f>
        <v/>
      </c>
      <c r="S24" s="12">
        <f>IF(A24="","",O24)</f>
        <v/>
      </c>
      <c r="T24" s="12">
        <f>IF(A24="","",ROUND(M24*'Tax tables'!$H$7,2))</f>
        <v/>
      </c>
      <c r="U24" s="12">
        <f>IF(A24="","",ROUND(MAX(MIN(M24,'Tax tables'!$H$11-L24),0)*'Tax tables'!$H$10,2))</f>
        <v/>
      </c>
      <c r="V24" s="12">
        <f>IF(A24="","",M24+S24+T24+U24)</f>
        <v/>
      </c>
      <c r="W24" s="12">
        <f>IF(A24="","",MAX(0,MAX(M24-J24,0)*$C$3-IF(C24="Yes",0,IF(B24="Married",'Tax tables'!$H$12,'Tax tables'!$H$13))))</f>
        <v/>
      </c>
      <c r="X24" s="13">
        <f>IF(A24="","",B24&amp;"|"&amp;IF(C24="Yes","Yes","No"))</f>
        <v/>
      </c>
      <c r="Y24" s="12">
        <f>IF(A24="","",SUMPRODUCT(MAX(('Tax tables'!$A$5:$A$52=X24)*('Tax tables'!$C$5:$C$52&lt;=W24)*'Tax tables'!$C$5:$C$52)))</f>
        <v/>
      </c>
    </row>
    <row r="25">
      <c r="A25" s="6" t="n"/>
      <c r="B25" s="6" t="n"/>
      <c r="C25" s="6" t="n"/>
      <c r="D25" s="9" t="n"/>
      <c r="E25" s="9" t="n"/>
      <c r="F25" s="6" t="n"/>
      <c r="G25" s="9" t="n"/>
      <c r="H25" s="10" t="n"/>
      <c r="I25" s="10" t="n"/>
      <c r="J25" s="9" t="n"/>
      <c r="K25" s="11" t="n"/>
      <c r="L25" s="9" t="n"/>
      <c r="M25" s="12">
        <f>IF(A25="","",IF(F25="Hourly",ROUND(G25*H25+G25*1.5*I25,2),ROUND(G25,2)))</f>
        <v/>
      </c>
      <c r="N25" s="12">
        <f>IF(A25="","",ROUND(MAX((SUMIFS('Tax tables'!$D$5:$D$52,'Tax tables'!$A$5:$A$52,X25,'Tax tables'!$C$5:$C$52,Y25)+(W25-Y25)*SUMIFS('Tax tables'!$E$5:$E$52,'Tax tables'!$A$5:$A$52,X25,'Tax tables'!$C$5:$C$52,Y25))/$C$3-D25/$C$3,0)+E25,2))</f>
        <v/>
      </c>
      <c r="O25" s="12">
        <f>IF(A25="","",ROUND(MAX(MIN(M25,'Tax tables'!$H$6-L25),0)*'Tax tables'!$H$5,2))</f>
        <v/>
      </c>
      <c r="P25" s="12">
        <f>IF(A25="","",ROUND(M25*'Tax tables'!$H$7+MAX(L25+M25-MAX('Tax tables'!$H$9,L25),0)*'Tax tables'!$H$8,2))</f>
        <v/>
      </c>
      <c r="Q25" s="12">
        <f>IF(A25="","",ROUND(MAX(M25-J25,0)*K25,2))</f>
        <v/>
      </c>
      <c r="R25" s="12">
        <f>IF(A25="","",M25-N25-O25-P25-Q25-J25)</f>
        <v/>
      </c>
      <c r="S25" s="12">
        <f>IF(A25="","",O25)</f>
        <v/>
      </c>
      <c r="T25" s="12">
        <f>IF(A25="","",ROUND(M25*'Tax tables'!$H$7,2))</f>
        <v/>
      </c>
      <c r="U25" s="12">
        <f>IF(A25="","",ROUND(MAX(MIN(M25,'Tax tables'!$H$11-L25),0)*'Tax tables'!$H$10,2))</f>
        <v/>
      </c>
      <c r="V25" s="12">
        <f>IF(A25="","",M25+S25+T25+U25)</f>
        <v/>
      </c>
      <c r="W25" s="12">
        <f>IF(A25="","",MAX(0,MAX(M25-J25,0)*$C$3-IF(C25="Yes",0,IF(B25="Married",'Tax tables'!$H$12,'Tax tables'!$H$13))))</f>
        <v/>
      </c>
      <c r="X25" s="13">
        <f>IF(A25="","",B25&amp;"|"&amp;IF(C25="Yes","Yes","No"))</f>
        <v/>
      </c>
      <c r="Y25" s="12">
        <f>IF(A25="","",SUMPRODUCT(MAX(('Tax tables'!$A$5:$A$52=X25)*('Tax tables'!$C$5:$C$52&lt;=W25)*'Tax tables'!$C$5:$C$52)))</f>
        <v/>
      </c>
    </row>
    <row r="26">
      <c r="A26" s="6" t="n"/>
      <c r="B26" s="6" t="n"/>
      <c r="C26" s="6" t="n"/>
      <c r="D26" s="9" t="n"/>
      <c r="E26" s="9" t="n"/>
      <c r="F26" s="6" t="n"/>
      <c r="G26" s="9" t="n"/>
      <c r="H26" s="10" t="n"/>
      <c r="I26" s="10" t="n"/>
      <c r="J26" s="9" t="n"/>
      <c r="K26" s="11" t="n"/>
      <c r="L26" s="9" t="n"/>
      <c r="M26" s="12">
        <f>IF(A26="","",IF(F26="Hourly",ROUND(G26*H26+G26*1.5*I26,2),ROUND(G26,2)))</f>
        <v/>
      </c>
      <c r="N26" s="12">
        <f>IF(A26="","",ROUND(MAX((SUMIFS('Tax tables'!$D$5:$D$52,'Tax tables'!$A$5:$A$52,X26,'Tax tables'!$C$5:$C$52,Y26)+(W26-Y26)*SUMIFS('Tax tables'!$E$5:$E$52,'Tax tables'!$A$5:$A$52,X26,'Tax tables'!$C$5:$C$52,Y26))/$C$3-D26/$C$3,0)+E26,2))</f>
        <v/>
      </c>
      <c r="O26" s="12">
        <f>IF(A26="","",ROUND(MAX(MIN(M26,'Tax tables'!$H$6-L26),0)*'Tax tables'!$H$5,2))</f>
        <v/>
      </c>
      <c r="P26" s="12">
        <f>IF(A26="","",ROUND(M26*'Tax tables'!$H$7+MAX(L26+M26-MAX('Tax tables'!$H$9,L26),0)*'Tax tables'!$H$8,2))</f>
        <v/>
      </c>
      <c r="Q26" s="12">
        <f>IF(A26="","",ROUND(MAX(M26-J26,0)*K26,2))</f>
        <v/>
      </c>
      <c r="R26" s="12">
        <f>IF(A26="","",M26-N26-O26-P26-Q26-J26)</f>
        <v/>
      </c>
      <c r="S26" s="12">
        <f>IF(A26="","",O26)</f>
        <v/>
      </c>
      <c r="T26" s="12">
        <f>IF(A26="","",ROUND(M26*'Tax tables'!$H$7,2))</f>
        <v/>
      </c>
      <c r="U26" s="12">
        <f>IF(A26="","",ROUND(MAX(MIN(M26,'Tax tables'!$H$11-L26),0)*'Tax tables'!$H$10,2))</f>
        <v/>
      </c>
      <c r="V26" s="12">
        <f>IF(A26="","",M26+S26+T26+U26)</f>
        <v/>
      </c>
      <c r="W26" s="12">
        <f>IF(A26="","",MAX(0,MAX(M26-J26,0)*$C$3-IF(C26="Yes",0,IF(B26="Married",'Tax tables'!$H$12,'Tax tables'!$H$13))))</f>
        <v/>
      </c>
      <c r="X26" s="13">
        <f>IF(A26="","",B26&amp;"|"&amp;IF(C26="Yes","Yes","No"))</f>
        <v/>
      </c>
      <c r="Y26" s="12">
        <f>IF(A26="","",SUMPRODUCT(MAX(('Tax tables'!$A$5:$A$52=X26)*('Tax tables'!$C$5:$C$52&lt;=W26)*'Tax tables'!$C$5:$C$52)))</f>
        <v/>
      </c>
    </row>
    <row r="27">
      <c r="A27" s="6" t="n"/>
      <c r="B27" s="6" t="n"/>
      <c r="C27" s="6" t="n"/>
      <c r="D27" s="9" t="n"/>
      <c r="E27" s="9" t="n"/>
      <c r="F27" s="6" t="n"/>
      <c r="G27" s="9" t="n"/>
      <c r="H27" s="10" t="n"/>
      <c r="I27" s="10" t="n"/>
      <c r="J27" s="9" t="n"/>
      <c r="K27" s="11" t="n"/>
      <c r="L27" s="9" t="n"/>
      <c r="M27" s="12">
        <f>IF(A27="","",IF(F27="Hourly",ROUND(G27*H27+G27*1.5*I27,2),ROUND(G27,2)))</f>
        <v/>
      </c>
      <c r="N27" s="12">
        <f>IF(A27="","",ROUND(MAX((SUMIFS('Tax tables'!$D$5:$D$52,'Tax tables'!$A$5:$A$52,X27,'Tax tables'!$C$5:$C$52,Y27)+(W27-Y27)*SUMIFS('Tax tables'!$E$5:$E$52,'Tax tables'!$A$5:$A$52,X27,'Tax tables'!$C$5:$C$52,Y27))/$C$3-D27/$C$3,0)+E27,2))</f>
        <v/>
      </c>
      <c r="O27" s="12">
        <f>IF(A27="","",ROUND(MAX(MIN(M27,'Tax tables'!$H$6-L27),0)*'Tax tables'!$H$5,2))</f>
        <v/>
      </c>
      <c r="P27" s="12">
        <f>IF(A27="","",ROUND(M27*'Tax tables'!$H$7+MAX(L27+M27-MAX('Tax tables'!$H$9,L27),0)*'Tax tables'!$H$8,2))</f>
        <v/>
      </c>
      <c r="Q27" s="12">
        <f>IF(A27="","",ROUND(MAX(M27-J27,0)*K27,2))</f>
        <v/>
      </c>
      <c r="R27" s="12">
        <f>IF(A27="","",M27-N27-O27-P27-Q27-J27)</f>
        <v/>
      </c>
      <c r="S27" s="12">
        <f>IF(A27="","",O27)</f>
        <v/>
      </c>
      <c r="T27" s="12">
        <f>IF(A27="","",ROUND(M27*'Tax tables'!$H$7,2))</f>
        <v/>
      </c>
      <c r="U27" s="12">
        <f>IF(A27="","",ROUND(MAX(MIN(M27,'Tax tables'!$H$11-L27),0)*'Tax tables'!$H$10,2))</f>
        <v/>
      </c>
      <c r="V27" s="12">
        <f>IF(A27="","",M27+S27+T27+U27)</f>
        <v/>
      </c>
      <c r="W27" s="12">
        <f>IF(A27="","",MAX(0,MAX(M27-J27,0)*$C$3-IF(C27="Yes",0,IF(B27="Married",'Tax tables'!$H$12,'Tax tables'!$H$13))))</f>
        <v/>
      </c>
      <c r="X27" s="13">
        <f>IF(A27="","",B27&amp;"|"&amp;IF(C27="Yes","Yes","No"))</f>
        <v/>
      </c>
      <c r="Y27" s="12">
        <f>IF(A27="","",SUMPRODUCT(MAX(('Tax tables'!$A$5:$A$52=X27)*('Tax tables'!$C$5:$C$52&lt;=W27)*'Tax tables'!$C$5:$C$52)))</f>
        <v/>
      </c>
    </row>
    <row r="28">
      <c r="A28" s="6" t="n"/>
      <c r="B28" s="6" t="n"/>
      <c r="C28" s="6" t="n"/>
      <c r="D28" s="9" t="n"/>
      <c r="E28" s="9" t="n"/>
      <c r="F28" s="6" t="n"/>
      <c r="G28" s="9" t="n"/>
      <c r="H28" s="10" t="n"/>
      <c r="I28" s="10" t="n"/>
      <c r="J28" s="9" t="n"/>
      <c r="K28" s="11" t="n"/>
      <c r="L28" s="9" t="n"/>
      <c r="M28" s="12">
        <f>IF(A28="","",IF(F28="Hourly",ROUND(G28*H28+G28*1.5*I28,2),ROUND(G28,2)))</f>
        <v/>
      </c>
      <c r="N28" s="12">
        <f>IF(A28="","",ROUND(MAX((SUMIFS('Tax tables'!$D$5:$D$52,'Tax tables'!$A$5:$A$52,X28,'Tax tables'!$C$5:$C$52,Y28)+(W28-Y28)*SUMIFS('Tax tables'!$E$5:$E$52,'Tax tables'!$A$5:$A$52,X28,'Tax tables'!$C$5:$C$52,Y28))/$C$3-D28/$C$3,0)+E28,2))</f>
        <v/>
      </c>
      <c r="O28" s="12">
        <f>IF(A28="","",ROUND(MAX(MIN(M28,'Tax tables'!$H$6-L28),0)*'Tax tables'!$H$5,2))</f>
        <v/>
      </c>
      <c r="P28" s="12">
        <f>IF(A28="","",ROUND(M28*'Tax tables'!$H$7+MAX(L28+M28-MAX('Tax tables'!$H$9,L28),0)*'Tax tables'!$H$8,2))</f>
        <v/>
      </c>
      <c r="Q28" s="12">
        <f>IF(A28="","",ROUND(MAX(M28-J28,0)*K28,2))</f>
        <v/>
      </c>
      <c r="R28" s="12">
        <f>IF(A28="","",M28-N28-O28-P28-Q28-J28)</f>
        <v/>
      </c>
      <c r="S28" s="12">
        <f>IF(A28="","",O28)</f>
        <v/>
      </c>
      <c r="T28" s="12">
        <f>IF(A28="","",ROUND(M28*'Tax tables'!$H$7,2))</f>
        <v/>
      </c>
      <c r="U28" s="12">
        <f>IF(A28="","",ROUND(MAX(MIN(M28,'Tax tables'!$H$11-L28),0)*'Tax tables'!$H$10,2))</f>
        <v/>
      </c>
      <c r="V28" s="12">
        <f>IF(A28="","",M28+S28+T28+U28)</f>
        <v/>
      </c>
      <c r="W28" s="12">
        <f>IF(A28="","",MAX(0,MAX(M28-J28,0)*$C$3-IF(C28="Yes",0,IF(B28="Married",'Tax tables'!$H$12,'Tax tables'!$H$13))))</f>
        <v/>
      </c>
      <c r="X28" s="13">
        <f>IF(A28="","",B28&amp;"|"&amp;IF(C28="Yes","Yes","No"))</f>
        <v/>
      </c>
      <c r="Y28" s="12">
        <f>IF(A28="","",SUMPRODUCT(MAX(('Tax tables'!$A$5:$A$52=X28)*('Tax tables'!$C$5:$C$52&lt;=W28)*'Tax tables'!$C$5:$C$52)))</f>
        <v/>
      </c>
    </row>
    <row r="29">
      <c r="A29" s="6" t="n"/>
      <c r="B29" s="6" t="n"/>
      <c r="C29" s="6" t="n"/>
      <c r="D29" s="9" t="n"/>
      <c r="E29" s="9" t="n"/>
      <c r="F29" s="6" t="n"/>
      <c r="G29" s="9" t="n"/>
      <c r="H29" s="10" t="n"/>
      <c r="I29" s="10" t="n"/>
      <c r="J29" s="9" t="n"/>
      <c r="K29" s="11" t="n"/>
      <c r="L29" s="9" t="n"/>
      <c r="M29" s="12">
        <f>IF(A29="","",IF(F29="Hourly",ROUND(G29*H29+G29*1.5*I29,2),ROUND(G29,2)))</f>
        <v/>
      </c>
      <c r="N29" s="12">
        <f>IF(A29="","",ROUND(MAX((SUMIFS('Tax tables'!$D$5:$D$52,'Tax tables'!$A$5:$A$52,X29,'Tax tables'!$C$5:$C$52,Y29)+(W29-Y29)*SUMIFS('Tax tables'!$E$5:$E$52,'Tax tables'!$A$5:$A$52,X29,'Tax tables'!$C$5:$C$52,Y29))/$C$3-D29/$C$3,0)+E29,2))</f>
        <v/>
      </c>
      <c r="O29" s="12">
        <f>IF(A29="","",ROUND(MAX(MIN(M29,'Tax tables'!$H$6-L29),0)*'Tax tables'!$H$5,2))</f>
        <v/>
      </c>
      <c r="P29" s="12">
        <f>IF(A29="","",ROUND(M29*'Tax tables'!$H$7+MAX(L29+M29-MAX('Tax tables'!$H$9,L29),0)*'Tax tables'!$H$8,2))</f>
        <v/>
      </c>
      <c r="Q29" s="12">
        <f>IF(A29="","",ROUND(MAX(M29-J29,0)*K29,2))</f>
        <v/>
      </c>
      <c r="R29" s="12">
        <f>IF(A29="","",M29-N29-O29-P29-Q29-J29)</f>
        <v/>
      </c>
      <c r="S29" s="12">
        <f>IF(A29="","",O29)</f>
        <v/>
      </c>
      <c r="T29" s="12">
        <f>IF(A29="","",ROUND(M29*'Tax tables'!$H$7,2))</f>
        <v/>
      </c>
      <c r="U29" s="12">
        <f>IF(A29="","",ROUND(MAX(MIN(M29,'Tax tables'!$H$11-L29),0)*'Tax tables'!$H$10,2))</f>
        <v/>
      </c>
      <c r="V29" s="12">
        <f>IF(A29="","",M29+S29+T29+U29)</f>
        <v/>
      </c>
      <c r="W29" s="12">
        <f>IF(A29="","",MAX(0,MAX(M29-J29,0)*$C$3-IF(C29="Yes",0,IF(B29="Married",'Tax tables'!$H$12,'Tax tables'!$H$13))))</f>
        <v/>
      </c>
      <c r="X29" s="13">
        <f>IF(A29="","",B29&amp;"|"&amp;IF(C29="Yes","Yes","No"))</f>
        <v/>
      </c>
      <c r="Y29" s="12">
        <f>IF(A29="","",SUMPRODUCT(MAX(('Tax tables'!$A$5:$A$52=X29)*('Tax tables'!$C$5:$C$52&lt;=W29)*'Tax tables'!$C$5:$C$52)))</f>
        <v/>
      </c>
    </row>
    <row r="30">
      <c r="A30" s="6" t="n"/>
      <c r="B30" s="6" t="n"/>
      <c r="C30" s="6" t="n"/>
      <c r="D30" s="9" t="n"/>
      <c r="E30" s="9" t="n"/>
      <c r="F30" s="6" t="n"/>
      <c r="G30" s="9" t="n"/>
      <c r="H30" s="10" t="n"/>
      <c r="I30" s="10" t="n"/>
      <c r="J30" s="9" t="n"/>
      <c r="K30" s="11" t="n"/>
      <c r="L30" s="9" t="n"/>
      <c r="M30" s="12">
        <f>IF(A30="","",IF(F30="Hourly",ROUND(G30*H30+G30*1.5*I30,2),ROUND(G30,2)))</f>
        <v/>
      </c>
      <c r="N30" s="12">
        <f>IF(A30="","",ROUND(MAX((SUMIFS('Tax tables'!$D$5:$D$52,'Tax tables'!$A$5:$A$52,X30,'Tax tables'!$C$5:$C$52,Y30)+(W30-Y30)*SUMIFS('Tax tables'!$E$5:$E$52,'Tax tables'!$A$5:$A$52,X30,'Tax tables'!$C$5:$C$52,Y30))/$C$3-D30/$C$3,0)+E30,2))</f>
        <v/>
      </c>
      <c r="O30" s="12">
        <f>IF(A30="","",ROUND(MAX(MIN(M30,'Tax tables'!$H$6-L30),0)*'Tax tables'!$H$5,2))</f>
        <v/>
      </c>
      <c r="P30" s="12">
        <f>IF(A30="","",ROUND(M30*'Tax tables'!$H$7+MAX(L30+M30-MAX('Tax tables'!$H$9,L30),0)*'Tax tables'!$H$8,2))</f>
        <v/>
      </c>
      <c r="Q30" s="12">
        <f>IF(A30="","",ROUND(MAX(M30-J30,0)*K30,2))</f>
        <v/>
      </c>
      <c r="R30" s="12">
        <f>IF(A30="","",M30-N30-O30-P30-Q30-J30)</f>
        <v/>
      </c>
      <c r="S30" s="12">
        <f>IF(A30="","",O30)</f>
        <v/>
      </c>
      <c r="T30" s="12">
        <f>IF(A30="","",ROUND(M30*'Tax tables'!$H$7,2))</f>
        <v/>
      </c>
      <c r="U30" s="12">
        <f>IF(A30="","",ROUND(MAX(MIN(M30,'Tax tables'!$H$11-L30),0)*'Tax tables'!$H$10,2))</f>
        <v/>
      </c>
      <c r="V30" s="12">
        <f>IF(A30="","",M30+S30+T30+U30)</f>
        <v/>
      </c>
      <c r="W30" s="12">
        <f>IF(A30="","",MAX(0,MAX(M30-J30,0)*$C$3-IF(C30="Yes",0,IF(B30="Married",'Tax tables'!$H$12,'Tax tables'!$H$13))))</f>
        <v/>
      </c>
      <c r="X30" s="13">
        <f>IF(A30="","",B30&amp;"|"&amp;IF(C30="Yes","Yes","No"))</f>
        <v/>
      </c>
      <c r="Y30" s="12">
        <f>IF(A30="","",SUMPRODUCT(MAX(('Tax tables'!$A$5:$A$52=X30)*('Tax tables'!$C$5:$C$52&lt;=W30)*'Tax tables'!$C$5:$C$52)))</f>
        <v/>
      </c>
    </row>
    <row r="31">
      <c r="A31" s="4" t="inlineStr">
        <is>
          <t>Totals</t>
        </is>
      </c>
      <c r="M31" s="14">
        <f>SUM(M6:M30)</f>
        <v/>
      </c>
      <c r="N31" s="14">
        <f>SUM(N6:N30)</f>
        <v/>
      </c>
      <c r="O31" s="14">
        <f>SUM(O6:O30)</f>
        <v/>
      </c>
      <c r="P31" s="14">
        <f>SUM(P6:P30)</f>
        <v/>
      </c>
      <c r="Q31" s="14">
        <f>SUM(Q6:Q30)</f>
        <v/>
      </c>
      <c r="R31" s="14">
        <f>SUM(R6:R30)</f>
        <v/>
      </c>
      <c r="S31" s="14">
        <f>SUM(S6:S30)</f>
        <v/>
      </c>
      <c r="T31" s="14">
        <f>SUM(T6:T30)</f>
        <v/>
      </c>
      <c r="U31" s="14">
        <f>SUM(U6:U30)</f>
        <v/>
      </c>
      <c r="V31" s="14">
        <f>SUM(V6:V30)</f>
        <v/>
      </c>
    </row>
  </sheetData>
  <dataValidations count="4">
    <dataValidation sqref="C3" showDropDown="0" showInputMessage="0" showErrorMessage="0" allowBlank="0" type="list">
      <formula1>"52,26,24,12"</formula1>
    </dataValidation>
    <dataValidation sqref="B6 B7 B8 B9 B10 B11 B12 B13 B14 B15 B16 B17 B18 B19 B20 B21 B22 B23 B24 B25 B26 B27 B28 B29 B30" showDropDown="0" showInputMessage="0" showErrorMessage="0" allowBlank="1" type="list">
      <formula1>"Single,Married,Head"</formula1>
    </dataValidation>
    <dataValidation sqref="C6 C7 C8 C9 C10 C11 C12 C13 C14 C15 C16 C17 C18 C19 C20 C21 C22 C23 C24 C25 C26 C27 C28 C29 C30" showDropDown="0" showInputMessage="0" showErrorMessage="0" allowBlank="1" type="list">
      <formula1>"Yes,No"</formula1>
    </dataValidation>
    <dataValidation sqref="F6 F7 F8 F9 F10 F11 F12 F13 F14 F15 F16 F17 F18 F19 F20 F21 F22 F23 F24 F25 F26 F27 F28 F29 F30" showDropDown="0" showInputMessage="0" showErrorMessage="0" allowBlank="1" type="list">
      <formula1>"Hourly,Salary"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14" customWidth="1" min="4" max="4"/>
    <col width="10" customWidth="1" min="5" max="5"/>
    <col width="30" customWidth="1" min="7" max="7"/>
    <col width="14" customWidth="1" min="8" max="8"/>
  </cols>
  <sheetData>
    <row r="1">
      <c r="A1" s="1" t="inlineStr">
        <is>
          <t>2026 federal withholding tables and payroll tax rates</t>
        </is>
      </c>
    </row>
    <row r="2">
      <c r="A2" s="2" t="inlineStr">
        <is>
          <t>From IRS Publication 15-T (2026) and Publication 15 (2026). Update each January.</t>
        </is>
      </c>
    </row>
    <row r="4">
      <c r="A4" s="7" t="inlineStr">
        <is>
          <t>Key</t>
        </is>
      </c>
      <c r="B4" s="8" t="inlineStr">
        <is>
          <t>Row</t>
        </is>
      </c>
      <c r="C4" s="8" t="inlineStr">
        <is>
          <t>At least</t>
        </is>
      </c>
      <c r="D4" s="8" t="inlineStr">
        <is>
          <t>Base amount</t>
        </is>
      </c>
      <c r="E4" s="8" t="inlineStr">
        <is>
          <t>Rate</t>
        </is>
      </c>
      <c r="G4" s="3" t="inlineStr">
        <is>
          <t>Rates</t>
        </is>
      </c>
    </row>
    <row r="5">
      <c r="A5" s="15" t="inlineStr">
        <is>
          <t>Married|No</t>
        </is>
      </c>
      <c r="B5" s="15" t="n">
        <v>1</v>
      </c>
      <c r="C5" s="12" t="n">
        <v>0</v>
      </c>
      <c r="D5" s="12" t="n">
        <v>0</v>
      </c>
      <c r="E5" s="16" t="n">
        <v>0</v>
      </c>
      <c r="G5" s="15" t="inlineStr">
        <is>
          <t>Social security rate</t>
        </is>
      </c>
      <c r="H5" s="11" t="n">
        <v>0.062</v>
      </c>
    </row>
    <row r="6">
      <c r="A6" s="15" t="inlineStr">
        <is>
          <t>Married|No</t>
        </is>
      </c>
      <c r="B6" s="15" t="n">
        <v>2</v>
      </c>
      <c r="C6" s="12" t="n">
        <v>19300</v>
      </c>
      <c r="D6" s="12" t="n">
        <v>0</v>
      </c>
      <c r="E6" s="16" t="n">
        <v>0.1</v>
      </c>
      <c r="G6" s="15" t="inlineStr">
        <is>
          <t>Social security wage base</t>
        </is>
      </c>
      <c r="H6" s="9" t="n">
        <v>184500</v>
      </c>
    </row>
    <row r="7">
      <c r="A7" s="15" t="inlineStr">
        <is>
          <t>Married|No</t>
        </is>
      </c>
      <c r="B7" s="15" t="n">
        <v>3</v>
      </c>
      <c r="C7" s="12" t="n">
        <v>44100</v>
      </c>
      <c r="D7" s="12" t="n">
        <v>2480</v>
      </c>
      <c r="E7" s="16" t="n">
        <v>0.12</v>
      </c>
      <c r="G7" s="15" t="inlineStr">
        <is>
          <t>Medicare rate</t>
        </is>
      </c>
      <c r="H7" s="11" t="n">
        <v>0.0145</v>
      </c>
    </row>
    <row r="8">
      <c r="A8" s="15" t="inlineStr">
        <is>
          <t>Married|No</t>
        </is>
      </c>
      <c r="B8" s="15" t="n">
        <v>4</v>
      </c>
      <c r="C8" s="12" t="n">
        <v>120100</v>
      </c>
      <c r="D8" s="12" t="n">
        <v>11600</v>
      </c>
      <c r="E8" s="16" t="n">
        <v>0.22</v>
      </c>
      <c r="G8" s="15" t="inlineStr">
        <is>
          <t>Additional Medicare rate</t>
        </is>
      </c>
      <c r="H8" s="11" t="n">
        <v>0.008999999999999999</v>
      </c>
    </row>
    <row r="9">
      <c r="A9" s="15" t="inlineStr">
        <is>
          <t>Married|No</t>
        </is>
      </c>
      <c r="B9" s="15" t="n">
        <v>5</v>
      </c>
      <c r="C9" s="12" t="n">
        <v>230700</v>
      </c>
      <c r="D9" s="12" t="n">
        <v>35932</v>
      </c>
      <c r="E9" s="16" t="n">
        <v>0.24</v>
      </c>
      <c r="G9" s="15" t="inlineStr">
        <is>
          <t>Additional Medicare over</t>
        </is>
      </c>
      <c r="H9" s="9" t="n">
        <v>200000</v>
      </c>
    </row>
    <row r="10">
      <c r="A10" s="15" t="inlineStr">
        <is>
          <t>Married|No</t>
        </is>
      </c>
      <c r="B10" s="15" t="n">
        <v>6</v>
      </c>
      <c r="C10" s="12" t="n">
        <v>422850</v>
      </c>
      <c r="D10" s="12" t="n">
        <v>82048</v>
      </c>
      <c r="E10" s="16" t="n">
        <v>0.32</v>
      </c>
      <c r="G10" s="15" t="inlineStr">
        <is>
          <t>FUTA rate after credit</t>
        </is>
      </c>
      <c r="H10" s="11" t="n">
        <v>0.006</v>
      </c>
    </row>
    <row r="11">
      <c r="A11" s="15" t="inlineStr">
        <is>
          <t>Married|No</t>
        </is>
      </c>
      <c r="B11" s="15" t="n">
        <v>7</v>
      </c>
      <c r="C11" s="12" t="n">
        <v>531750</v>
      </c>
      <c r="D11" s="12" t="n">
        <v>116896</v>
      </c>
      <c r="E11" s="16" t="n">
        <v>0.35</v>
      </c>
      <c r="G11" s="15" t="inlineStr">
        <is>
          <t>FUTA wage base</t>
        </is>
      </c>
      <c r="H11" s="9" t="n">
        <v>7000</v>
      </c>
    </row>
    <row r="12">
      <c r="A12" s="15" t="inlineStr">
        <is>
          <t>Married|No</t>
        </is>
      </c>
      <c r="B12" s="15" t="n">
        <v>8</v>
      </c>
      <c r="C12" s="12" t="n">
        <v>788000</v>
      </c>
      <c r="D12" s="12" t="n">
        <v>206583.5</v>
      </c>
      <c r="E12" s="16" t="n">
        <v>0.37</v>
      </c>
      <c r="G12" s="15" t="inlineStr">
        <is>
          <t>Step 1g, married filing jointly</t>
        </is>
      </c>
      <c r="H12" s="9" t="n">
        <v>12900</v>
      </c>
    </row>
    <row r="13">
      <c r="A13" s="15" t="inlineStr">
        <is>
          <t>Single|No</t>
        </is>
      </c>
      <c r="B13" s="15" t="n">
        <v>1</v>
      </c>
      <c r="C13" s="12" t="n">
        <v>0</v>
      </c>
      <c r="D13" s="12" t="n">
        <v>0</v>
      </c>
      <c r="E13" s="16" t="n">
        <v>0</v>
      </c>
      <c r="G13" s="15" t="inlineStr">
        <is>
          <t>Step 1g, other statuses</t>
        </is>
      </c>
      <c r="H13" s="9" t="n">
        <v>8600</v>
      </c>
    </row>
    <row r="14">
      <c r="A14" s="15" t="inlineStr">
        <is>
          <t>Single|No</t>
        </is>
      </c>
      <c r="B14" s="15" t="n">
        <v>2</v>
      </c>
      <c r="C14" s="12" t="n">
        <v>7500</v>
      </c>
      <c r="D14" s="12" t="n">
        <v>0</v>
      </c>
      <c r="E14" s="16" t="n">
        <v>0.1</v>
      </c>
    </row>
    <row r="15">
      <c r="A15" s="15" t="inlineStr">
        <is>
          <t>Single|No</t>
        </is>
      </c>
      <c r="B15" s="15" t="n">
        <v>3</v>
      </c>
      <c r="C15" s="12" t="n">
        <v>19900</v>
      </c>
      <c r="D15" s="12" t="n">
        <v>1240</v>
      </c>
      <c r="E15" s="16" t="n">
        <v>0.12</v>
      </c>
    </row>
    <row r="16">
      <c r="A16" s="15" t="inlineStr">
        <is>
          <t>Single|No</t>
        </is>
      </c>
      <c r="B16" s="15" t="n">
        <v>4</v>
      </c>
      <c r="C16" s="12" t="n">
        <v>57900</v>
      </c>
      <c r="D16" s="12" t="n">
        <v>5800</v>
      </c>
      <c r="E16" s="16" t="n">
        <v>0.22</v>
      </c>
    </row>
    <row r="17">
      <c r="A17" s="15" t="inlineStr">
        <is>
          <t>Single|No</t>
        </is>
      </c>
      <c r="B17" s="15" t="n">
        <v>5</v>
      </c>
      <c r="C17" s="12" t="n">
        <v>113200</v>
      </c>
      <c r="D17" s="12" t="n">
        <v>17966</v>
      </c>
      <c r="E17" s="16" t="n">
        <v>0.24</v>
      </c>
    </row>
    <row r="18">
      <c r="A18" s="15" t="inlineStr">
        <is>
          <t>Single|No</t>
        </is>
      </c>
      <c r="B18" s="15" t="n">
        <v>6</v>
      </c>
      <c r="C18" s="12" t="n">
        <v>209275</v>
      </c>
      <c r="D18" s="12" t="n">
        <v>41024</v>
      </c>
      <c r="E18" s="16" t="n">
        <v>0.32</v>
      </c>
    </row>
    <row r="19">
      <c r="A19" s="15" t="inlineStr">
        <is>
          <t>Single|No</t>
        </is>
      </c>
      <c r="B19" s="15" t="n">
        <v>7</v>
      </c>
      <c r="C19" s="12" t="n">
        <v>263725</v>
      </c>
      <c r="D19" s="12" t="n">
        <v>58448</v>
      </c>
      <c r="E19" s="16" t="n">
        <v>0.35</v>
      </c>
    </row>
    <row r="20">
      <c r="A20" s="15" t="inlineStr">
        <is>
          <t>Single|No</t>
        </is>
      </c>
      <c r="B20" s="15" t="n">
        <v>8</v>
      </c>
      <c r="C20" s="12" t="n">
        <v>648100</v>
      </c>
      <c r="D20" s="12" t="n">
        <v>192979.25</v>
      </c>
      <c r="E20" s="16" t="n">
        <v>0.37</v>
      </c>
    </row>
    <row r="21">
      <c r="A21" s="15" t="inlineStr">
        <is>
          <t>Head|No</t>
        </is>
      </c>
      <c r="B21" s="15" t="n">
        <v>1</v>
      </c>
      <c r="C21" s="12" t="n">
        <v>0</v>
      </c>
      <c r="D21" s="12" t="n">
        <v>0</v>
      </c>
      <c r="E21" s="16" t="n">
        <v>0</v>
      </c>
    </row>
    <row r="22">
      <c r="A22" s="15" t="inlineStr">
        <is>
          <t>Head|No</t>
        </is>
      </c>
      <c r="B22" s="15" t="n">
        <v>2</v>
      </c>
      <c r="C22" s="12" t="n">
        <v>15550</v>
      </c>
      <c r="D22" s="12" t="n">
        <v>0</v>
      </c>
      <c r="E22" s="16" t="n">
        <v>0.1</v>
      </c>
    </row>
    <row r="23">
      <c r="A23" s="15" t="inlineStr">
        <is>
          <t>Head|No</t>
        </is>
      </c>
      <c r="B23" s="15" t="n">
        <v>3</v>
      </c>
      <c r="C23" s="12" t="n">
        <v>33250</v>
      </c>
      <c r="D23" s="12" t="n">
        <v>1770</v>
      </c>
      <c r="E23" s="16" t="n">
        <v>0.12</v>
      </c>
    </row>
    <row r="24">
      <c r="A24" s="15" t="inlineStr">
        <is>
          <t>Head|No</t>
        </is>
      </c>
      <c r="B24" s="15" t="n">
        <v>4</v>
      </c>
      <c r="C24" s="12" t="n">
        <v>83000</v>
      </c>
      <c r="D24" s="12" t="n">
        <v>7740</v>
      </c>
      <c r="E24" s="16" t="n">
        <v>0.22</v>
      </c>
    </row>
    <row r="25">
      <c r="A25" s="15" t="inlineStr">
        <is>
          <t>Head|No</t>
        </is>
      </c>
      <c r="B25" s="15" t="n">
        <v>5</v>
      </c>
      <c r="C25" s="12" t="n">
        <v>121250</v>
      </c>
      <c r="D25" s="12" t="n">
        <v>16155</v>
      </c>
      <c r="E25" s="16" t="n">
        <v>0.24</v>
      </c>
    </row>
    <row r="26">
      <c r="A26" s="15" t="inlineStr">
        <is>
          <t>Head|No</t>
        </is>
      </c>
      <c r="B26" s="15" t="n">
        <v>6</v>
      </c>
      <c r="C26" s="12" t="n">
        <v>217300</v>
      </c>
      <c r="D26" s="12" t="n">
        <v>39207</v>
      </c>
      <c r="E26" s="16" t="n">
        <v>0.32</v>
      </c>
    </row>
    <row r="27">
      <c r="A27" s="15" t="inlineStr">
        <is>
          <t>Head|No</t>
        </is>
      </c>
      <c r="B27" s="15" t="n">
        <v>7</v>
      </c>
      <c r="C27" s="12" t="n">
        <v>271750</v>
      </c>
      <c r="D27" s="12" t="n">
        <v>56631</v>
      </c>
      <c r="E27" s="16" t="n">
        <v>0.35</v>
      </c>
    </row>
    <row r="28">
      <c r="A28" s="15" t="inlineStr">
        <is>
          <t>Head|No</t>
        </is>
      </c>
      <c r="B28" s="15" t="n">
        <v>8</v>
      </c>
      <c r="C28" s="12" t="n">
        <v>656150</v>
      </c>
      <c r="D28" s="12" t="n">
        <v>191171</v>
      </c>
      <c r="E28" s="16" t="n">
        <v>0.37</v>
      </c>
    </row>
    <row r="29">
      <c r="A29" s="15" t="inlineStr">
        <is>
          <t>Married|Yes</t>
        </is>
      </c>
      <c r="B29" s="15" t="n">
        <v>1</v>
      </c>
      <c r="C29" s="12" t="n">
        <v>0</v>
      </c>
      <c r="D29" s="12" t="n">
        <v>0</v>
      </c>
      <c r="E29" s="16" t="n">
        <v>0</v>
      </c>
    </row>
    <row r="30">
      <c r="A30" s="15" t="inlineStr">
        <is>
          <t>Married|Yes</t>
        </is>
      </c>
      <c r="B30" s="15" t="n">
        <v>2</v>
      </c>
      <c r="C30" s="12" t="n">
        <v>16100</v>
      </c>
      <c r="D30" s="12" t="n">
        <v>0</v>
      </c>
      <c r="E30" s="16" t="n">
        <v>0.1</v>
      </c>
    </row>
    <row r="31">
      <c r="A31" s="15" t="inlineStr">
        <is>
          <t>Married|Yes</t>
        </is>
      </c>
      <c r="B31" s="15" t="n">
        <v>3</v>
      </c>
      <c r="C31" s="12" t="n">
        <v>28500</v>
      </c>
      <c r="D31" s="12" t="n">
        <v>1240</v>
      </c>
      <c r="E31" s="16" t="n">
        <v>0.12</v>
      </c>
    </row>
    <row r="32">
      <c r="A32" s="15" t="inlineStr">
        <is>
          <t>Married|Yes</t>
        </is>
      </c>
      <c r="B32" s="15" t="n">
        <v>4</v>
      </c>
      <c r="C32" s="12" t="n">
        <v>66500</v>
      </c>
      <c r="D32" s="12" t="n">
        <v>5800</v>
      </c>
      <c r="E32" s="16" t="n">
        <v>0.22</v>
      </c>
    </row>
    <row r="33">
      <c r="A33" s="15" t="inlineStr">
        <is>
          <t>Married|Yes</t>
        </is>
      </c>
      <c r="B33" s="15" t="n">
        <v>5</v>
      </c>
      <c r="C33" s="12" t="n">
        <v>121800</v>
      </c>
      <c r="D33" s="12" t="n">
        <v>17966</v>
      </c>
      <c r="E33" s="16" t="n">
        <v>0.24</v>
      </c>
    </row>
    <row r="34">
      <c r="A34" s="15" t="inlineStr">
        <is>
          <t>Married|Yes</t>
        </is>
      </c>
      <c r="B34" s="15" t="n">
        <v>6</v>
      </c>
      <c r="C34" s="12" t="n">
        <v>217875</v>
      </c>
      <c r="D34" s="12" t="n">
        <v>41024</v>
      </c>
      <c r="E34" s="16" t="n">
        <v>0.32</v>
      </c>
    </row>
    <row r="35">
      <c r="A35" s="15" t="inlineStr">
        <is>
          <t>Married|Yes</t>
        </is>
      </c>
      <c r="B35" s="15" t="n">
        <v>7</v>
      </c>
      <c r="C35" s="12" t="n">
        <v>272325</v>
      </c>
      <c r="D35" s="12" t="n">
        <v>58448</v>
      </c>
      <c r="E35" s="16" t="n">
        <v>0.35</v>
      </c>
    </row>
    <row r="36">
      <c r="A36" s="15" t="inlineStr">
        <is>
          <t>Married|Yes</t>
        </is>
      </c>
      <c r="B36" s="15" t="n">
        <v>8</v>
      </c>
      <c r="C36" s="12" t="n">
        <v>400450</v>
      </c>
      <c r="D36" s="12" t="n">
        <v>103291.75</v>
      </c>
      <c r="E36" s="16" t="n">
        <v>0.37</v>
      </c>
    </row>
    <row r="37">
      <c r="A37" s="15" t="inlineStr">
        <is>
          <t>Single|Yes</t>
        </is>
      </c>
      <c r="B37" s="15" t="n">
        <v>1</v>
      </c>
      <c r="C37" s="12" t="n">
        <v>0</v>
      </c>
      <c r="D37" s="12" t="n">
        <v>0</v>
      </c>
      <c r="E37" s="16" t="n">
        <v>0</v>
      </c>
    </row>
    <row r="38">
      <c r="A38" s="15" t="inlineStr">
        <is>
          <t>Single|Yes</t>
        </is>
      </c>
      <c r="B38" s="15" t="n">
        <v>2</v>
      </c>
      <c r="C38" s="12" t="n">
        <v>8050</v>
      </c>
      <c r="D38" s="12" t="n">
        <v>0</v>
      </c>
      <c r="E38" s="16" t="n">
        <v>0.1</v>
      </c>
    </row>
    <row r="39">
      <c r="A39" s="15" t="inlineStr">
        <is>
          <t>Single|Yes</t>
        </is>
      </c>
      <c r="B39" s="15" t="n">
        <v>3</v>
      </c>
      <c r="C39" s="12" t="n">
        <v>14250</v>
      </c>
      <c r="D39" s="12" t="n">
        <v>620</v>
      </c>
      <c r="E39" s="16" t="n">
        <v>0.12</v>
      </c>
    </row>
    <row r="40">
      <c r="A40" s="15" t="inlineStr">
        <is>
          <t>Single|Yes</t>
        </is>
      </c>
      <c r="B40" s="15" t="n">
        <v>4</v>
      </c>
      <c r="C40" s="12" t="n">
        <v>33250</v>
      </c>
      <c r="D40" s="12" t="n">
        <v>2900</v>
      </c>
      <c r="E40" s="16" t="n">
        <v>0.22</v>
      </c>
    </row>
    <row r="41">
      <c r="A41" s="15" t="inlineStr">
        <is>
          <t>Single|Yes</t>
        </is>
      </c>
      <c r="B41" s="15" t="n">
        <v>5</v>
      </c>
      <c r="C41" s="12" t="n">
        <v>60900</v>
      </c>
      <c r="D41" s="12" t="n">
        <v>8983</v>
      </c>
      <c r="E41" s="16" t="n">
        <v>0.24</v>
      </c>
    </row>
    <row r="42">
      <c r="A42" s="15" t="inlineStr">
        <is>
          <t>Single|Yes</t>
        </is>
      </c>
      <c r="B42" s="15" t="n">
        <v>6</v>
      </c>
      <c r="C42" s="12" t="n">
        <v>108938</v>
      </c>
      <c r="D42" s="12" t="n">
        <v>20512</v>
      </c>
      <c r="E42" s="16" t="n">
        <v>0.32</v>
      </c>
    </row>
    <row r="43">
      <c r="A43" s="15" t="inlineStr">
        <is>
          <t>Single|Yes</t>
        </is>
      </c>
      <c r="B43" s="15" t="n">
        <v>7</v>
      </c>
      <c r="C43" s="12" t="n">
        <v>136163</v>
      </c>
      <c r="D43" s="12" t="n">
        <v>29224</v>
      </c>
      <c r="E43" s="16" t="n">
        <v>0.35</v>
      </c>
    </row>
    <row r="44">
      <c r="A44" s="15" t="inlineStr">
        <is>
          <t>Single|Yes</t>
        </is>
      </c>
      <c r="B44" s="15" t="n">
        <v>8</v>
      </c>
      <c r="C44" s="12" t="n">
        <v>328350</v>
      </c>
      <c r="D44" s="12" t="n">
        <v>96489.63</v>
      </c>
      <c r="E44" s="16" t="n">
        <v>0.37</v>
      </c>
    </row>
    <row r="45">
      <c r="A45" s="15" t="inlineStr">
        <is>
          <t>Head|Yes</t>
        </is>
      </c>
      <c r="B45" s="15" t="n">
        <v>1</v>
      </c>
      <c r="C45" s="12" t="n">
        <v>0</v>
      </c>
      <c r="D45" s="12" t="n">
        <v>0</v>
      </c>
      <c r="E45" s="16" t="n">
        <v>0</v>
      </c>
    </row>
    <row r="46">
      <c r="A46" s="15" t="inlineStr">
        <is>
          <t>Head|Yes</t>
        </is>
      </c>
      <c r="B46" s="15" t="n">
        <v>2</v>
      </c>
      <c r="C46" s="12" t="n">
        <v>12075</v>
      </c>
      <c r="D46" s="12" t="n">
        <v>0</v>
      </c>
      <c r="E46" s="16" t="n">
        <v>0.1</v>
      </c>
    </row>
    <row r="47">
      <c r="A47" s="15" t="inlineStr">
        <is>
          <t>Head|Yes</t>
        </is>
      </c>
      <c r="B47" s="15" t="n">
        <v>3</v>
      </c>
      <c r="C47" s="12" t="n">
        <v>20925</v>
      </c>
      <c r="D47" s="12" t="n">
        <v>885</v>
      </c>
      <c r="E47" s="16" t="n">
        <v>0.12</v>
      </c>
    </row>
    <row r="48">
      <c r="A48" s="15" t="inlineStr">
        <is>
          <t>Head|Yes</t>
        </is>
      </c>
      <c r="B48" s="15" t="n">
        <v>4</v>
      </c>
      <c r="C48" s="12" t="n">
        <v>45800</v>
      </c>
      <c r="D48" s="12" t="n">
        <v>3870</v>
      </c>
      <c r="E48" s="16" t="n">
        <v>0.22</v>
      </c>
    </row>
    <row r="49">
      <c r="A49" s="15" t="inlineStr">
        <is>
          <t>Head|Yes</t>
        </is>
      </c>
      <c r="B49" s="15" t="n">
        <v>5</v>
      </c>
      <c r="C49" s="12" t="n">
        <v>64925</v>
      </c>
      <c r="D49" s="12" t="n">
        <v>8077.5</v>
      </c>
      <c r="E49" s="16" t="n">
        <v>0.24</v>
      </c>
    </row>
    <row r="50">
      <c r="A50" s="15" t="inlineStr">
        <is>
          <t>Head|Yes</t>
        </is>
      </c>
      <c r="B50" s="15" t="n">
        <v>6</v>
      </c>
      <c r="C50" s="12" t="n">
        <v>112950</v>
      </c>
      <c r="D50" s="12" t="n">
        <v>19603.5</v>
      </c>
      <c r="E50" s="16" t="n">
        <v>0.32</v>
      </c>
    </row>
    <row r="51">
      <c r="A51" s="15" t="inlineStr">
        <is>
          <t>Head|Yes</t>
        </is>
      </c>
      <c r="B51" s="15" t="n">
        <v>7</v>
      </c>
      <c r="C51" s="12" t="n">
        <v>140175</v>
      </c>
      <c r="D51" s="12" t="n">
        <v>28315.5</v>
      </c>
      <c r="E51" s="16" t="n">
        <v>0.35</v>
      </c>
    </row>
    <row r="52">
      <c r="A52" s="15" t="inlineStr">
        <is>
          <t>Head|Yes</t>
        </is>
      </c>
      <c r="B52" s="15" t="n">
        <v>8</v>
      </c>
      <c r="C52" s="12" t="n">
        <v>332375</v>
      </c>
      <c r="D52" s="12" t="n">
        <v>95585.5</v>
      </c>
      <c r="E52" s="16" t="n">
        <v>0.37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2026-09-16T18:23:09Z</dcterms:created>
  <dcterms:modified xsi:type="dcterms:W3CDTF">2026-09-16T18:23:09Z</dcterms:modified>
</cp:coreProperties>
</file>