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Settings" sheetId="2" state="visible" r:id="rId2"/>
    <sheet name="Sales" sheetId="3" state="visible" r:id="rId3"/>
    <sheet name="Expenses" sheetId="4" state="visible" r:id="rId4"/>
    <sheet name="Monthly 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%;-0.00%;&quot;-&quot;"/>
    <numFmt numFmtId="165" formatCode="#,##0.00;(#,##0.00);&quot;-&quot;"/>
    <numFmt numFmtId="166" formatCode="yyyy-mm-dd"/>
    <numFmt numFmtId="167" formatCode="mmm yyyy"/>
    <numFmt numFmtId="168" formatCode="0.0%;-0.0%;&quot;-&quot;"/>
  </numFmts>
  <fonts count="8">
    <font>
      <name val="Calibri"/>
      <family val="2"/>
      <color theme="1"/>
      <sz val="11"/>
      <scheme val="minor"/>
    </font>
    <font>
      <name val="Calibri"/>
      <b val="1"/>
      <color rgb="0026221B"/>
      <sz val="16"/>
    </font>
    <font>
      <name val="Calibri"/>
      <i val="1"/>
      <color rgb="006B645A"/>
      <sz val="10"/>
    </font>
    <font>
      <name val="Calibri"/>
      <b val="1"/>
      <color rgb="00FFFFFF"/>
      <sz val="10"/>
    </font>
    <font>
      <name val="Calibri"/>
      <color rgb="0026221B"/>
      <sz val="10"/>
    </font>
    <font>
      <name val="Calibri"/>
      <color rgb="001F4E9A"/>
      <sz val="10"/>
    </font>
    <font>
      <name val="Calibri"/>
      <b val="1"/>
      <color rgb="0026221B"/>
      <sz val="10"/>
    </font>
    <font>
      <name val="Calibri"/>
      <b val="1"/>
      <color rgb="00B04A50"/>
      <sz val="10"/>
    </font>
  </fonts>
  <fills count="4">
    <fill>
      <patternFill/>
    </fill>
    <fill>
      <patternFill patternType="gray125"/>
    </fill>
    <fill>
      <patternFill patternType="solid">
        <fgColor rgb="0026221B"/>
      </patternFill>
    </fill>
    <fill>
      <patternFill patternType="solid">
        <fgColor rgb="00E8DFD2"/>
      </patternFill>
    </fill>
  </fills>
  <borders count="2">
    <border>
      <left/>
      <right/>
      <top/>
      <bottom/>
      <diagonal/>
    </border>
    <border>
      <top style="thin">
        <color rgb="0026221B"/>
      </top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right"/>
    </xf>
    <xf numFmtId="0" fontId="4" fillId="0" borderId="0" pivotButton="0" quotePrefix="0" xfId="0"/>
    <xf numFmtId="1" fontId="5" fillId="0" borderId="0" pivotButton="0" quotePrefix="0" xfId="0"/>
    <xf numFmtId="164" fontId="5" fillId="0" borderId="0" pivotButton="0" quotePrefix="0" xfId="0"/>
    <xf numFmtId="165" fontId="5" fillId="0" borderId="0" pivotButton="0" quotePrefix="0" xfId="0"/>
    <xf numFmtId="0" fontId="5" fillId="0" borderId="0" pivotButton="0" quotePrefix="0" xfId="0"/>
    <xf numFmtId="166" fontId="5" fillId="0" borderId="0" pivotButton="0" quotePrefix="0" xfId="0"/>
    <xf numFmtId="49" fontId="5" fillId="0" borderId="0" pivotButton="0" quotePrefix="0" xfId="0"/>
    <xf numFmtId="165" fontId="4" fillId="0" borderId="0" pivotButton="0" quotePrefix="0" xfId="0"/>
    <xf numFmtId="167" fontId="4" fillId="0" borderId="0" pivotButton="0" quotePrefix="0" xfId="0"/>
    <xf numFmtId="1" fontId="4" fillId="0" borderId="0" pivotButton="0" quotePrefix="0" xfId="0"/>
    <xf numFmtId="168" fontId="4" fillId="0" borderId="0" pivotButton="0" quotePrefix="0" xfId="0"/>
    <xf numFmtId="0" fontId="6" fillId="3" borderId="1" pivotButton="0" quotePrefix="0" xfId="0"/>
    <xf numFmtId="1" fontId="6" fillId="3" borderId="1" pivotButton="0" quotePrefix="0" xfId="0"/>
    <xf numFmtId="165" fontId="6" fillId="3" borderId="1" pivotButton="0" quotePrefix="0" xfId="0"/>
    <xf numFmtId="168" fontId="6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" t="inlineStr">
        <is>
          <t>How to use this Etsy bookkeeping spreadsheet</t>
        </is>
      </c>
    </row>
    <row r="2">
      <c r="A2" s="2" t="inlineStr">
        <is>
          <t>Free template from Excello (excelloservices.com). Example figures: replace the blue cells with your own.</t>
        </is>
      </c>
    </row>
    <row r="4">
      <c r="A4" s="3" t="inlineStr">
        <is>
          <t>Steps</t>
        </is>
      </c>
    </row>
    <row r="5">
      <c r="A5" s="4" t="n">
        <v>1</v>
      </c>
      <c r="B5" s="5" t="inlineStr">
        <is>
          <t>On the Settings sheet, enter the year and check the fee rates for your country against Etsy's fee pages.</t>
        </is>
      </c>
    </row>
    <row r="6">
      <c r="A6" s="4" t="n">
        <v>2</v>
      </c>
      <c r="B6" s="5" t="inlineStr">
        <is>
          <t>Each month, download your orders from Etsy and add one row per order on the Sales sheet: date, order number, item, price, delivery, gift wrap, whether it came from Offsite Ads, what the product cost you and the postage label.</t>
        </is>
      </c>
    </row>
    <row r="7">
      <c r="A7" s="4" t="n">
        <v>3</v>
      </c>
      <c r="B7" s="5" t="inlineStr">
        <is>
          <t>Add costs that are not tied to one order on the Expenses sheet, including the listing fees and Etsy Ads shown on your payment account. Leave out materials and stock: their cost is already in each order's product cost.</t>
        </is>
      </c>
    </row>
    <row r="8">
      <c r="A8" s="4" t="n">
        <v>4</v>
      </c>
      <c r="B8" s="5" t="inlineStr">
        <is>
          <t>Read the Monthly summary sheet for sales, Etsy fees, what Etsy paid out, costs and profit for each month.</t>
        </is>
      </c>
    </row>
    <row r="9">
      <c r="A9" s="4" t="n">
        <v>5</v>
      </c>
      <c r="B9" s="5" t="inlineStr">
        <is>
          <t>Check the Paid out by Etsy total against the deposits in your bank, allowing for deposits that land in the next month.</t>
        </is>
      </c>
    </row>
    <row r="11">
      <c r="A11" s="3" t="inlineStr">
        <is>
          <t>Notes</t>
        </is>
      </c>
    </row>
    <row r="12">
      <c r="B12" s="5" t="inlineStr">
        <is>
          <t>Etsy transaction fee = 6.5% of the item price plus delivery and gift wrap. Processing fee = rate x the order amount + a fixed fee.</t>
        </is>
      </c>
    </row>
    <row r="13">
      <c r="B13" s="5" t="inlineStr">
        <is>
          <t>Etsy charges the processing fee on the full amount the buyer paid, so if a buyer paid anything not entered here, the fee on Etsy's statement will be slightly higher.</t>
        </is>
      </c>
    </row>
    <row r="14">
      <c r="B14" s="5" t="inlineStr">
        <is>
          <t>Refunds: enter the refund as a new row with negative amounts, or edit the order to the amount the buyer finally paid.</t>
        </is>
      </c>
    </row>
    <row r="15">
      <c r="B15" s="5" t="inlineStr">
        <is>
          <t>Profit here is before income tax. Keep the file with your receipts: it is the record your tax return is built from.</t>
        </is>
      </c>
    </row>
    <row r="16">
      <c r="B16" s="5" t="inlineStr">
        <is>
          <t>Example figures are illustrative. Fee rates were read from Etsy's policies on 22 September 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80" customWidth="1" min="3" max="3"/>
  </cols>
  <sheetData>
    <row r="1">
      <c r="A1" s="1" t="inlineStr">
        <is>
          <t>Etsy fee rates and your year</t>
        </is>
      </c>
    </row>
    <row r="2">
      <c r="A2" s="2" t="inlineStr">
        <is>
          <t>Blue cells are inputs. Check the rates against Etsy's fee pages for your country.</t>
        </is>
      </c>
    </row>
    <row r="4">
      <c r="A4" s="6" t="inlineStr">
        <is>
          <t>Setting</t>
        </is>
      </c>
      <c r="B4" s="7" t="inlineStr">
        <is>
          <t>Value</t>
        </is>
      </c>
      <c r="C4" s="7" t="inlineStr">
        <is>
          <t>Where it comes from</t>
        </is>
      </c>
    </row>
    <row r="5">
      <c r="A5" s="8" t="inlineStr">
        <is>
          <t>Year</t>
        </is>
      </c>
      <c r="B5" s="9" t="n">
        <v>2026</v>
      </c>
      <c r="C5" s="8" t="inlineStr">
        <is>
          <t>The year the Monthly summary sheet reports on.</t>
        </is>
      </c>
    </row>
    <row r="6">
      <c r="A6" s="8" t="inlineStr">
        <is>
          <t>Transaction fee</t>
        </is>
      </c>
      <c r="B6" s="10" t="n">
        <v>0.065</v>
      </c>
      <c r="C6" s="8" t="inlineStr">
        <is>
          <t>6.5% of the listing price plus delivery and gift wrap (Etsy Fees and Payments Policy).</t>
        </is>
      </c>
    </row>
    <row r="7">
      <c r="A7" s="8" t="inlineStr">
        <is>
          <t>Payment processing rate</t>
        </is>
      </c>
      <c r="B7" s="10" t="n">
        <v>0.03</v>
      </c>
      <c r="C7" s="8" t="inlineStr">
        <is>
          <t>3% in the US, 4% in the UK; other countries on Etsy's Payments Policy.</t>
        </is>
      </c>
    </row>
    <row r="8">
      <c r="A8" s="8" t="inlineStr">
        <is>
          <t>Payment processing fixed fee</t>
        </is>
      </c>
      <c r="B8" s="11" t="n">
        <v>0.25</v>
      </c>
      <c r="C8" s="8" t="inlineStr">
        <is>
          <t>0.25 USD in the US, 0.20 GBP in the UK, per order.</t>
        </is>
      </c>
    </row>
    <row r="9">
      <c r="A9" s="8" t="inlineStr">
        <is>
          <t>Offsite Ads fee rate</t>
        </is>
      </c>
      <c r="B9" s="10" t="n">
        <v>0.15</v>
      </c>
      <c r="C9" s="8" t="inlineStr">
        <is>
          <t>15%, or 12% once a shop has made 10,000 USD in sales over the prior 365 days.</t>
        </is>
      </c>
    </row>
    <row r="10">
      <c r="A10" s="8" t="inlineStr">
        <is>
          <t>Offsite Ads fee cap per order</t>
        </is>
      </c>
      <c r="B10" s="11" t="n">
        <v>100</v>
      </c>
      <c r="C10" s="8" t="inlineStr">
        <is>
          <t>Etsy charges at most 100 USD of Offsite Ads fees on one order.</t>
        </is>
      </c>
    </row>
    <row r="11">
      <c r="A11" s="8" t="inlineStr">
        <is>
          <t>Regulatory operating fee</t>
        </is>
      </c>
      <c r="B11" s="10" t="n">
        <v>0</v>
      </c>
      <c r="C11" s="8" t="inlineStr">
        <is>
          <t>Charged in some countries only; see Etsy's help article for your rate.</t>
        </is>
      </c>
    </row>
    <row r="14">
      <c r="A14" s="4" t="inlineStr">
        <is>
          <t>Expense categories</t>
        </is>
      </c>
    </row>
    <row r="15">
      <c r="A15" s="12" t="inlineStr">
        <is>
          <t>Packaging</t>
        </is>
      </c>
    </row>
    <row r="16">
      <c r="A16" s="12" t="inlineStr">
        <is>
          <t>Postage</t>
        </is>
      </c>
    </row>
    <row r="17">
      <c r="A17" s="12" t="inlineStr">
        <is>
          <t>Listing fees</t>
        </is>
      </c>
    </row>
    <row r="18">
      <c r="A18" s="12" t="inlineStr">
        <is>
          <t>Etsy Ads</t>
        </is>
      </c>
    </row>
    <row r="19">
      <c r="A19" s="12" t="inlineStr">
        <is>
          <t>Equipment</t>
        </is>
      </c>
    </row>
    <row r="20">
      <c r="A20" s="12" t="inlineStr">
        <is>
          <t>Software</t>
        </is>
      </c>
    </row>
    <row r="21">
      <c r="A21" s="12" t="inlineStr">
        <is>
          <t>Other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30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24" customWidth="1" min="3" max="3"/>
    <col width="11" customWidth="1" min="4" max="4"/>
    <col width="11" customWidth="1" min="5" max="5"/>
    <col width="14" customWidth="1" min="6" max="6"/>
    <col width="12" customWidth="1" min="7" max="7"/>
    <col width="11" customWidth="1" min="8" max="8"/>
    <col width="11" customWidth="1" min="9" max="9"/>
    <col width="11" customWidth="1" min="10" max="10"/>
    <col width="12" customWidth="1" min="11" max="11"/>
    <col width="12" customWidth="1" min="12" max="12"/>
    <col width="12" customWidth="1" min="13" max="13"/>
    <col width="12" customWidth="1" min="14" max="14"/>
    <col width="11" customWidth="1" min="15" max="15"/>
    <col width="13" customWidth="1" min="16" max="16"/>
    <col width="11" customWidth="1" min="17" max="17"/>
  </cols>
  <sheetData>
    <row r="1">
      <c r="A1" s="1" t="inlineStr">
        <is>
          <t>Sales: one row per Etsy order</t>
        </is>
      </c>
    </row>
    <row r="2">
      <c r="A2" s="2" t="inlineStr">
        <is>
          <t>Enter the blue columns from your Etsy orders. Etsy's fees and your profit are worked out for you.</t>
        </is>
      </c>
    </row>
    <row r="4">
      <c r="A4" s="6" t="inlineStr">
        <is>
          <t>Date</t>
        </is>
      </c>
      <c r="B4" s="7" t="inlineStr">
        <is>
          <t>Order</t>
        </is>
      </c>
      <c r="C4" s="7" t="inlineStr">
        <is>
          <t>Item</t>
        </is>
      </c>
      <c r="D4" s="7" t="inlineStr">
        <is>
          <t>Item price</t>
        </is>
      </c>
      <c r="E4" s="7" t="inlineStr">
        <is>
          <t>Delivery charged</t>
        </is>
      </c>
      <c r="F4" s="7" t="inlineStr">
        <is>
          <t>Gift wrap and personalisation</t>
        </is>
      </c>
      <c r="G4" s="7" t="inlineStr">
        <is>
          <t>Offsite Ads order?</t>
        </is>
      </c>
      <c r="H4" s="7" t="inlineStr">
        <is>
          <t>Product cost</t>
        </is>
      </c>
      <c r="I4" s="7" t="inlineStr">
        <is>
          <t>Postage label</t>
        </is>
      </c>
      <c r="J4" s="7" t="inlineStr">
        <is>
          <t>Order total</t>
        </is>
      </c>
      <c r="K4" s="7" t="inlineStr">
        <is>
          <t>Transaction fee</t>
        </is>
      </c>
      <c r="L4" s="7" t="inlineStr">
        <is>
          <t>Processing fee</t>
        </is>
      </c>
      <c r="M4" s="7" t="inlineStr">
        <is>
          <t>Offsite Ads fee</t>
        </is>
      </c>
      <c r="N4" s="7" t="inlineStr">
        <is>
          <t>Regulatory fee</t>
        </is>
      </c>
      <c r="O4" s="7" t="inlineStr">
        <is>
          <t>Etsy fees</t>
        </is>
      </c>
      <c r="P4" s="7" t="inlineStr">
        <is>
          <t>Paid out by Etsy</t>
        </is>
      </c>
      <c r="Q4" s="7" t="inlineStr">
        <is>
          <t>Profit</t>
        </is>
      </c>
    </row>
    <row r="5">
      <c r="A5" s="13" t="n">
        <v>46028</v>
      </c>
      <c r="B5" s="14" t="inlineStr">
        <is>
          <t>1001</t>
        </is>
      </c>
      <c r="C5" s="12" t="inlineStr">
        <is>
          <t>Soy candle, two</t>
        </is>
      </c>
      <c r="D5" s="11" t="n">
        <v>48</v>
      </c>
      <c r="E5" s="11" t="n">
        <v>6</v>
      </c>
      <c r="F5" s="11" t="n">
        <v>0</v>
      </c>
      <c r="G5" s="12" t="inlineStr">
        <is>
          <t>No</t>
        </is>
      </c>
      <c r="H5" s="11" t="n">
        <v>14</v>
      </c>
      <c r="I5" s="11" t="n">
        <v>5.2</v>
      </c>
      <c r="J5" s="15">
        <f>IF($A5="","",D5+E5+F5)</f>
        <v/>
      </c>
      <c r="K5" s="15">
        <f>IF($A5="","",J5*Settings!$B$6)</f>
        <v/>
      </c>
      <c r="L5" s="15">
        <f>IF($A5="","",J5*Settings!$B$7+Settings!$B$8)</f>
        <v/>
      </c>
      <c r="M5" s="15">
        <f>IF($A5="","",IF(G5="Yes",MIN(J5*Settings!$B$9,Settings!$B$10),0))</f>
        <v/>
      </c>
      <c r="N5" s="15">
        <f>IF($A5="","",J5*Settings!$B$11)</f>
        <v/>
      </c>
      <c r="O5" s="15">
        <f>IF($A5="","",K5+L5+M5+N5)</f>
        <v/>
      </c>
      <c r="P5" s="15">
        <f>IF($A5="","",J5-O5)</f>
        <v/>
      </c>
      <c r="Q5" s="15">
        <f>IF($A5="","",P5-H5-I5)</f>
        <v/>
      </c>
    </row>
    <row r="6">
      <c r="A6" s="13" t="n">
        <v>46033</v>
      </c>
      <c r="B6" s="14" t="inlineStr">
        <is>
          <t>1002</t>
        </is>
      </c>
      <c r="C6" s="12" t="inlineStr">
        <is>
          <t>Silver necklace</t>
        </is>
      </c>
      <c r="D6" s="11" t="n">
        <v>65</v>
      </c>
      <c r="E6" s="11" t="n">
        <v>4.5</v>
      </c>
      <c r="F6" s="11" t="n">
        <v>5</v>
      </c>
      <c r="G6" s="12" t="inlineStr">
        <is>
          <t>Yes</t>
        </is>
      </c>
      <c r="H6" s="11" t="n">
        <v>18</v>
      </c>
      <c r="I6" s="11" t="n">
        <v>4.1</v>
      </c>
      <c r="J6" s="15">
        <f>IF($A6="","",D6+E6+F6)</f>
        <v/>
      </c>
      <c r="K6" s="15">
        <f>IF($A6="","",J6*Settings!$B$6)</f>
        <v/>
      </c>
      <c r="L6" s="15">
        <f>IF($A6="","",J6*Settings!$B$7+Settings!$B$8)</f>
        <v/>
      </c>
      <c r="M6" s="15">
        <f>IF($A6="","",IF(G6="Yes",MIN(J6*Settings!$B$9,Settings!$B$10),0))</f>
        <v/>
      </c>
      <c r="N6" s="15">
        <f>IF($A6="","",J6*Settings!$B$11)</f>
        <v/>
      </c>
      <c r="O6" s="15">
        <f>IF($A6="","",K6+L6+M6+N6)</f>
        <v/>
      </c>
      <c r="P6" s="15">
        <f>IF($A6="","",J6-O6)</f>
        <v/>
      </c>
      <c r="Q6" s="15">
        <f>IF($A6="","",P6-H6-I6)</f>
        <v/>
      </c>
    </row>
    <row r="7">
      <c r="A7" s="13" t="n">
        <v>46041</v>
      </c>
      <c r="B7" s="14" t="inlineStr">
        <is>
          <t>1003</t>
        </is>
      </c>
      <c r="C7" s="12" t="inlineStr">
        <is>
          <t>Art print, A4</t>
        </is>
      </c>
      <c r="D7" s="11" t="n">
        <v>22</v>
      </c>
      <c r="E7" s="11" t="n">
        <v>3.5</v>
      </c>
      <c r="F7" s="11" t="n">
        <v>0</v>
      </c>
      <c r="G7" s="12" t="inlineStr">
        <is>
          <t>No</t>
        </is>
      </c>
      <c r="H7" s="11" t="n">
        <v>4</v>
      </c>
      <c r="I7" s="11" t="n">
        <v>2.8</v>
      </c>
      <c r="J7" s="15">
        <f>IF($A7="","",D7+E7+F7)</f>
        <v/>
      </c>
      <c r="K7" s="15">
        <f>IF($A7="","",J7*Settings!$B$6)</f>
        <v/>
      </c>
      <c r="L7" s="15">
        <f>IF($A7="","",J7*Settings!$B$7+Settings!$B$8)</f>
        <v/>
      </c>
      <c r="M7" s="15">
        <f>IF($A7="","",IF(G7="Yes",MIN(J7*Settings!$B$9,Settings!$B$10),0))</f>
        <v/>
      </c>
      <c r="N7" s="15">
        <f>IF($A7="","",J7*Settings!$B$11)</f>
        <v/>
      </c>
      <c r="O7" s="15">
        <f>IF($A7="","",K7+L7+M7+N7)</f>
        <v/>
      </c>
      <c r="P7" s="15">
        <f>IF($A7="","",J7-O7)</f>
        <v/>
      </c>
      <c r="Q7" s="15">
        <f>IF($A7="","",P7-H7-I7)</f>
        <v/>
      </c>
    </row>
    <row r="8">
      <c r="A8" s="13" t="n">
        <v>46049</v>
      </c>
      <c r="B8" s="14" t="inlineStr">
        <is>
          <t>1004</t>
        </is>
      </c>
      <c r="C8" s="12" t="inlineStr">
        <is>
          <t>Stoneware mug</t>
        </is>
      </c>
      <c r="D8" s="11" t="n">
        <v>28</v>
      </c>
      <c r="E8" s="11" t="n">
        <v>7</v>
      </c>
      <c r="F8" s="11" t="n">
        <v>0</v>
      </c>
      <c r="G8" s="12" t="inlineStr">
        <is>
          <t>No</t>
        </is>
      </c>
      <c r="H8" s="11" t="n">
        <v>9</v>
      </c>
      <c r="I8" s="11" t="n">
        <v>6.4</v>
      </c>
      <c r="J8" s="15">
        <f>IF($A8="","",D8+E8+F8)</f>
        <v/>
      </c>
      <c r="K8" s="15">
        <f>IF($A8="","",J8*Settings!$B$6)</f>
        <v/>
      </c>
      <c r="L8" s="15">
        <f>IF($A8="","",J8*Settings!$B$7+Settings!$B$8)</f>
        <v/>
      </c>
      <c r="M8" s="15">
        <f>IF($A8="","",IF(G8="Yes",MIN(J8*Settings!$B$9,Settings!$B$10),0))</f>
        <v/>
      </c>
      <c r="N8" s="15">
        <f>IF($A8="","",J8*Settings!$B$11)</f>
        <v/>
      </c>
      <c r="O8" s="15">
        <f>IF($A8="","",K8+L8+M8+N8)</f>
        <v/>
      </c>
      <c r="P8" s="15">
        <f>IF($A8="","",J8-O8)</f>
        <v/>
      </c>
      <c r="Q8" s="15">
        <f>IF($A8="","",P8-H8-I8)</f>
        <v/>
      </c>
    </row>
    <row r="9">
      <c r="A9" s="13" t="n">
        <v>46056</v>
      </c>
      <c r="B9" s="14" t="inlineStr">
        <is>
          <t>1005</t>
        </is>
      </c>
      <c r="C9" s="12" t="inlineStr">
        <is>
          <t>Silver necklace</t>
        </is>
      </c>
      <c r="D9" s="11" t="n">
        <v>65</v>
      </c>
      <c r="E9" s="11" t="n">
        <v>4.5</v>
      </c>
      <c r="F9" s="11" t="n">
        <v>0</v>
      </c>
      <c r="G9" s="12" t="inlineStr">
        <is>
          <t>No</t>
        </is>
      </c>
      <c r="H9" s="11" t="n">
        <v>18</v>
      </c>
      <c r="I9" s="11" t="n">
        <v>4.1</v>
      </c>
      <c r="J9" s="15">
        <f>IF($A9="","",D9+E9+F9)</f>
        <v/>
      </c>
      <c r="K9" s="15">
        <f>IF($A9="","",J9*Settings!$B$6)</f>
        <v/>
      </c>
      <c r="L9" s="15">
        <f>IF($A9="","",J9*Settings!$B$7+Settings!$B$8)</f>
        <v/>
      </c>
      <c r="M9" s="15">
        <f>IF($A9="","",IF(G9="Yes",MIN(J9*Settings!$B$9,Settings!$B$10),0))</f>
        <v/>
      </c>
      <c r="N9" s="15">
        <f>IF($A9="","",J9*Settings!$B$11)</f>
        <v/>
      </c>
      <c r="O9" s="15">
        <f>IF($A9="","",K9+L9+M9+N9)</f>
        <v/>
      </c>
      <c r="P9" s="15">
        <f>IF($A9="","",J9-O9)</f>
        <v/>
      </c>
      <c r="Q9" s="15">
        <f>IF($A9="","",P9-H9-I9)</f>
        <v/>
      </c>
    </row>
    <row r="10">
      <c r="A10" s="13" t="n">
        <v>46065</v>
      </c>
      <c r="B10" s="14" t="inlineStr">
        <is>
          <t>1006</t>
        </is>
      </c>
      <c r="C10" s="12" t="inlineStr">
        <is>
          <t>Candle gift set</t>
        </is>
      </c>
      <c r="D10" s="11" t="n">
        <v>72</v>
      </c>
      <c r="E10" s="11" t="n">
        <v>8</v>
      </c>
      <c r="F10" s="11" t="n">
        <v>5</v>
      </c>
      <c r="G10" s="12" t="inlineStr">
        <is>
          <t>Yes</t>
        </is>
      </c>
      <c r="H10" s="11" t="n">
        <v>21</v>
      </c>
      <c r="I10" s="11" t="n">
        <v>7.3</v>
      </c>
      <c r="J10" s="15">
        <f>IF($A10="","",D10+E10+F10)</f>
        <v/>
      </c>
      <c r="K10" s="15">
        <f>IF($A10="","",J10*Settings!$B$6)</f>
        <v/>
      </c>
      <c r="L10" s="15">
        <f>IF($A10="","",J10*Settings!$B$7+Settings!$B$8)</f>
        <v/>
      </c>
      <c r="M10" s="15">
        <f>IF($A10="","",IF(G10="Yes",MIN(J10*Settings!$B$9,Settings!$B$10),0))</f>
        <v/>
      </c>
      <c r="N10" s="15">
        <f>IF($A10="","",J10*Settings!$B$11)</f>
        <v/>
      </c>
      <c r="O10" s="15">
        <f>IF($A10="","",K10+L10+M10+N10)</f>
        <v/>
      </c>
      <c r="P10" s="15">
        <f>IF($A10="","",J10-O10)</f>
        <v/>
      </c>
      <c r="Q10" s="15">
        <f>IF($A10="","",P10-H10-I10)</f>
        <v/>
      </c>
    </row>
    <row r="11">
      <c r="A11" s="13" t="n">
        <v>46073</v>
      </c>
      <c r="B11" s="14" t="inlineStr">
        <is>
          <t>1007</t>
        </is>
      </c>
      <c r="C11" s="12" t="inlineStr">
        <is>
          <t>Art print, A3</t>
        </is>
      </c>
      <c r="D11" s="11" t="n">
        <v>34</v>
      </c>
      <c r="E11" s="11" t="n">
        <v>4</v>
      </c>
      <c r="F11" s="11" t="n">
        <v>0</v>
      </c>
      <c r="G11" s="12" t="inlineStr">
        <is>
          <t>No</t>
        </is>
      </c>
      <c r="H11" s="11" t="n">
        <v>6</v>
      </c>
      <c r="I11" s="11" t="n">
        <v>3.2</v>
      </c>
      <c r="J11" s="15">
        <f>IF($A11="","",D11+E11+F11)</f>
        <v/>
      </c>
      <c r="K11" s="15">
        <f>IF($A11="","",J11*Settings!$B$6)</f>
        <v/>
      </c>
      <c r="L11" s="15">
        <f>IF($A11="","",J11*Settings!$B$7+Settings!$B$8)</f>
        <v/>
      </c>
      <c r="M11" s="15">
        <f>IF($A11="","",IF(G11="Yes",MIN(J11*Settings!$B$9,Settings!$B$10),0))</f>
        <v/>
      </c>
      <c r="N11" s="15">
        <f>IF($A11="","",J11*Settings!$B$11)</f>
        <v/>
      </c>
      <c r="O11" s="15">
        <f>IF($A11="","",K11+L11+M11+N11)</f>
        <v/>
      </c>
      <c r="P11" s="15">
        <f>IF($A11="","",J11-O11)</f>
        <v/>
      </c>
      <c r="Q11" s="15">
        <f>IF($A11="","",P11-H11-I11)</f>
        <v/>
      </c>
    </row>
    <row r="12">
      <c r="A12" s="13" t="n">
        <v>46079</v>
      </c>
      <c r="B12" s="14" t="inlineStr">
        <is>
          <t>1008</t>
        </is>
      </c>
      <c r="C12" s="12" t="inlineStr">
        <is>
          <t>Stoneware mug, two</t>
        </is>
      </c>
      <c r="D12" s="11" t="n">
        <v>56</v>
      </c>
      <c r="E12" s="11" t="n">
        <v>9</v>
      </c>
      <c r="F12" s="11" t="n">
        <v>0</v>
      </c>
      <c r="G12" s="12" t="inlineStr">
        <is>
          <t>No</t>
        </is>
      </c>
      <c r="H12" s="11" t="n">
        <v>18</v>
      </c>
      <c r="I12" s="11" t="n">
        <v>8.1</v>
      </c>
      <c r="J12" s="15">
        <f>IF($A12="","",D12+E12+F12)</f>
        <v/>
      </c>
      <c r="K12" s="15">
        <f>IF($A12="","",J12*Settings!$B$6)</f>
        <v/>
      </c>
      <c r="L12" s="15">
        <f>IF($A12="","",J12*Settings!$B$7+Settings!$B$8)</f>
        <v/>
      </c>
      <c r="M12" s="15">
        <f>IF($A12="","",IF(G12="Yes",MIN(J12*Settings!$B$9,Settings!$B$10),0))</f>
        <v/>
      </c>
      <c r="N12" s="15">
        <f>IF($A12="","",J12*Settings!$B$11)</f>
        <v/>
      </c>
      <c r="O12" s="15">
        <f>IF($A12="","",K12+L12+M12+N12)</f>
        <v/>
      </c>
      <c r="P12" s="15">
        <f>IF($A12="","",J12-O12)</f>
        <v/>
      </c>
      <c r="Q12" s="15">
        <f>IF($A12="","",P12-H12-I12)</f>
        <v/>
      </c>
    </row>
    <row r="13">
      <c r="A13" s="13" t="n">
        <v>46085</v>
      </c>
      <c r="B13" s="14" t="inlineStr">
        <is>
          <t>1009</t>
        </is>
      </c>
      <c r="C13" s="12" t="inlineStr">
        <is>
          <t>Silver earrings</t>
        </is>
      </c>
      <c r="D13" s="11" t="n">
        <v>38</v>
      </c>
      <c r="E13" s="11" t="n">
        <v>4.5</v>
      </c>
      <c r="F13" s="11" t="n">
        <v>0</v>
      </c>
      <c r="G13" s="12" t="inlineStr">
        <is>
          <t>Yes</t>
        </is>
      </c>
      <c r="H13" s="11" t="n">
        <v>9</v>
      </c>
      <c r="I13" s="11" t="n">
        <v>4.1</v>
      </c>
      <c r="J13" s="15">
        <f>IF($A13="","",D13+E13+F13)</f>
        <v/>
      </c>
      <c r="K13" s="15">
        <f>IF($A13="","",J13*Settings!$B$6)</f>
        <v/>
      </c>
      <c r="L13" s="15">
        <f>IF($A13="","",J13*Settings!$B$7+Settings!$B$8)</f>
        <v/>
      </c>
      <c r="M13" s="15">
        <f>IF($A13="","",IF(G13="Yes",MIN(J13*Settings!$B$9,Settings!$B$10),0))</f>
        <v/>
      </c>
      <c r="N13" s="15">
        <f>IF($A13="","",J13*Settings!$B$11)</f>
        <v/>
      </c>
      <c r="O13" s="15">
        <f>IF($A13="","",K13+L13+M13+N13)</f>
        <v/>
      </c>
      <c r="P13" s="15">
        <f>IF($A13="","",J13-O13)</f>
        <v/>
      </c>
      <c r="Q13" s="15">
        <f>IF($A13="","",P13-H13-I13)</f>
        <v/>
      </c>
    </row>
    <row r="14">
      <c r="A14" s="13" t="n">
        <v>46096</v>
      </c>
      <c r="B14" s="14" t="inlineStr">
        <is>
          <t>1010</t>
        </is>
      </c>
      <c r="C14" s="12" t="inlineStr">
        <is>
          <t>Soy candle</t>
        </is>
      </c>
      <c r="D14" s="11" t="n">
        <v>24</v>
      </c>
      <c r="E14" s="11" t="n">
        <v>6</v>
      </c>
      <c r="F14" s="11" t="n">
        <v>0</v>
      </c>
      <c r="G14" s="12" t="inlineStr">
        <is>
          <t>No</t>
        </is>
      </c>
      <c r="H14" s="11" t="n">
        <v>7</v>
      </c>
      <c r="I14" s="11" t="n">
        <v>5.2</v>
      </c>
      <c r="J14" s="15">
        <f>IF($A14="","",D14+E14+F14)</f>
        <v/>
      </c>
      <c r="K14" s="15">
        <f>IF($A14="","",J14*Settings!$B$6)</f>
        <v/>
      </c>
      <c r="L14" s="15">
        <f>IF($A14="","",J14*Settings!$B$7+Settings!$B$8)</f>
        <v/>
      </c>
      <c r="M14" s="15">
        <f>IF($A14="","",IF(G14="Yes",MIN(J14*Settings!$B$9,Settings!$B$10),0))</f>
        <v/>
      </c>
      <c r="N14" s="15">
        <f>IF($A14="","",J14*Settings!$B$11)</f>
        <v/>
      </c>
      <c r="O14" s="15">
        <f>IF($A14="","",K14+L14+M14+N14)</f>
        <v/>
      </c>
      <c r="P14" s="15">
        <f>IF($A14="","",J14-O14)</f>
        <v/>
      </c>
      <c r="Q14" s="15">
        <f>IF($A14="","",P14-H14-I14)</f>
        <v/>
      </c>
    </row>
    <row r="15">
      <c r="A15" s="13" t="n">
        <v>46103</v>
      </c>
      <c r="B15" s="14" t="inlineStr">
        <is>
          <t>1011</t>
        </is>
      </c>
      <c r="C15" s="12" t="inlineStr">
        <is>
          <t>Art print, A4, three</t>
        </is>
      </c>
      <c r="D15" s="11" t="n">
        <v>60</v>
      </c>
      <c r="E15" s="11" t="n">
        <v>4</v>
      </c>
      <c r="F15" s="11" t="n">
        <v>0</v>
      </c>
      <c r="G15" s="12" t="inlineStr">
        <is>
          <t>No</t>
        </is>
      </c>
      <c r="H15" s="11" t="n">
        <v>12</v>
      </c>
      <c r="I15" s="11" t="n">
        <v>3.2</v>
      </c>
      <c r="J15" s="15">
        <f>IF($A15="","",D15+E15+F15)</f>
        <v/>
      </c>
      <c r="K15" s="15">
        <f>IF($A15="","",J15*Settings!$B$6)</f>
        <v/>
      </c>
      <c r="L15" s="15">
        <f>IF($A15="","",J15*Settings!$B$7+Settings!$B$8)</f>
        <v/>
      </c>
      <c r="M15" s="15">
        <f>IF($A15="","",IF(G15="Yes",MIN(J15*Settings!$B$9,Settings!$B$10),0))</f>
        <v/>
      </c>
      <c r="N15" s="15">
        <f>IF($A15="","",J15*Settings!$B$11)</f>
        <v/>
      </c>
      <c r="O15" s="15">
        <f>IF($A15="","",K15+L15+M15+N15)</f>
        <v/>
      </c>
      <c r="P15" s="15">
        <f>IF($A15="","",J15-O15)</f>
        <v/>
      </c>
      <c r="Q15" s="15">
        <f>IF($A15="","",P15-H15-I15)</f>
        <v/>
      </c>
    </row>
    <row r="16">
      <c r="A16" s="13" t="n">
        <v>46111</v>
      </c>
      <c r="B16" s="14" t="inlineStr">
        <is>
          <t>1012</t>
        </is>
      </c>
      <c r="C16" s="12" t="inlineStr">
        <is>
          <t>Silver necklace</t>
        </is>
      </c>
      <c r="D16" s="11" t="n">
        <v>65</v>
      </c>
      <c r="E16" s="11" t="n">
        <v>4.5</v>
      </c>
      <c r="F16" s="11" t="n">
        <v>0</v>
      </c>
      <c r="G16" s="12" t="inlineStr">
        <is>
          <t>No</t>
        </is>
      </c>
      <c r="H16" s="11" t="n">
        <v>18</v>
      </c>
      <c r="I16" s="11" t="n">
        <v>4.1</v>
      </c>
      <c r="J16" s="15">
        <f>IF($A16="","",D16+E16+F16)</f>
        <v/>
      </c>
      <c r="K16" s="15">
        <f>IF($A16="","",J16*Settings!$B$6)</f>
        <v/>
      </c>
      <c r="L16" s="15">
        <f>IF($A16="","",J16*Settings!$B$7+Settings!$B$8)</f>
        <v/>
      </c>
      <c r="M16" s="15">
        <f>IF($A16="","",IF(G16="Yes",MIN(J16*Settings!$B$9,Settings!$B$10),0))</f>
        <v/>
      </c>
      <c r="N16" s="15">
        <f>IF($A16="","",J16*Settings!$B$11)</f>
        <v/>
      </c>
      <c r="O16" s="15">
        <f>IF($A16="","",K16+L16+M16+N16)</f>
        <v/>
      </c>
      <c r="P16" s="15">
        <f>IF($A16="","",J16-O16)</f>
        <v/>
      </c>
      <c r="Q16" s="15">
        <f>IF($A16="","",P16-H16-I16)</f>
        <v/>
      </c>
    </row>
    <row r="17">
      <c r="A17" s="13" t="n"/>
      <c r="B17" s="14" t="n"/>
      <c r="C17" s="12" t="n"/>
      <c r="D17" s="11" t="n"/>
      <c r="E17" s="11" t="n"/>
      <c r="F17" s="11" t="n"/>
      <c r="G17" s="12" t="n"/>
      <c r="H17" s="11" t="n"/>
      <c r="I17" s="11" t="n"/>
      <c r="J17" s="15">
        <f>IF($A17="","",D17+E17+F17)</f>
        <v/>
      </c>
      <c r="K17" s="15">
        <f>IF($A17="","",J17*Settings!$B$6)</f>
        <v/>
      </c>
      <c r="L17" s="15">
        <f>IF($A17="","",J17*Settings!$B$7+Settings!$B$8)</f>
        <v/>
      </c>
      <c r="M17" s="15">
        <f>IF($A17="","",IF(G17="Yes",MIN(J17*Settings!$B$9,Settings!$B$10),0))</f>
        <v/>
      </c>
      <c r="N17" s="15">
        <f>IF($A17="","",J17*Settings!$B$11)</f>
        <v/>
      </c>
      <c r="O17" s="15">
        <f>IF($A17="","",K17+L17+M17+N17)</f>
        <v/>
      </c>
      <c r="P17" s="15">
        <f>IF($A17="","",J17-O17)</f>
        <v/>
      </c>
      <c r="Q17" s="15">
        <f>IF($A17="","",P17-H17-I17)</f>
        <v/>
      </c>
    </row>
    <row r="18">
      <c r="A18" s="13" t="n"/>
      <c r="B18" s="14" t="n"/>
      <c r="C18" s="12" t="n"/>
      <c r="D18" s="11" t="n"/>
      <c r="E18" s="11" t="n"/>
      <c r="F18" s="11" t="n"/>
      <c r="G18" s="12" t="n"/>
      <c r="H18" s="11" t="n"/>
      <c r="I18" s="11" t="n"/>
      <c r="J18" s="15">
        <f>IF($A18="","",D18+E18+F18)</f>
        <v/>
      </c>
      <c r="K18" s="15">
        <f>IF($A18="","",J18*Settings!$B$6)</f>
        <v/>
      </c>
      <c r="L18" s="15">
        <f>IF($A18="","",J18*Settings!$B$7+Settings!$B$8)</f>
        <v/>
      </c>
      <c r="M18" s="15">
        <f>IF($A18="","",IF(G18="Yes",MIN(J18*Settings!$B$9,Settings!$B$10),0))</f>
        <v/>
      </c>
      <c r="N18" s="15">
        <f>IF($A18="","",J18*Settings!$B$11)</f>
        <v/>
      </c>
      <c r="O18" s="15">
        <f>IF($A18="","",K18+L18+M18+N18)</f>
        <v/>
      </c>
      <c r="P18" s="15">
        <f>IF($A18="","",J18-O18)</f>
        <v/>
      </c>
      <c r="Q18" s="15">
        <f>IF($A18="","",P18-H18-I18)</f>
        <v/>
      </c>
    </row>
    <row r="19">
      <c r="A19" s="13" t="n"/>
      <c r="B19" s="14" t="n"/>
      <c r="C19" s="12" t="n"/>
      <c r="D19" s="11" t="n"/>
      <c r="E19" s="11" t="n"/>
      <c r="F19" s="11" t="n"/>
      <c r="G19" s="12" t="n"/>
      <c r="H19" s="11" t="n"/>
      <c r="I19" s="11" t="n"/>
      <c r="J19" s="15">
        <f>IF($A19="","",D19+E19+F19)</f>
        <v/>
      </c>
      <c r="K19" s="15">
        <f>IF($A19="","",J19*Settings!$B$6)</f>
        <v/>
      </c>
      <c r="L19" s="15">
        <f>IF($A19="","",J19*Settings!$B$7+Settings!$B$8)</f>
        <v/>
      </c>
      <c r="M19" s="15">
        <f>IF($A19="","",IF(G19="Yes",MIN(J19*Settings!$B$9,Settings!$B$10),0))</f>
        <v/>
      </c>
      <c r="N19" s="15">
        <f>IF($A19="","",J19*Settings!$B$11)</f>
        <v/>
      </c>
      <c r="O19" s="15">
        <f>IF($A19="","",K19+L19+M19+N19)</f>
        <v/>
      </c>
      <c r="P19" s="15">
        <f>IF($A19="","",J19-O19)</f>
        <v/>
      </c>
      <c r="Q19" s="15">
        <f>IF($A19="","",P19-H19-I19)</f>
        <v/>
      </c>
    </row>
    <row r="20">
      <c r="A20" s="13" t="n"/>
      <c r="B20" s="14" t="n"/>
      <c r="C20" s="12" t="n"/>
      <c r="D20" s="11" t="n"/>
      <c r="E20" s="11" t="n"/>
      <c r="F20" s="11" t="n"/>
      <c r="G20" s="12" t="n"/>
      <c r="H20" s="11" t="n"/>
      <c r="I20" s="11" t="n"/>
      <c r="J20" s="15">
        <f>IF($A20="","",D20+E20+F20)</f>
        <v/>
      </c>
      <c r="K20" s="15">
        <f>IF($A20="","",J20*Settings!$B$6)</f>
        <v/>
      </c>
      <c r="L20" s="15">
        <f>IF($A20="","",J20*Settings!$B$7+Settings!$B$8)</f>
        <v/>
      </c>
      <c r="M20" s="15">
        <f>IF($A20="","",IF(G20="Yes",MIN(J20*Settings!$B$9,Settings!$B$10),0))</f>
        <v/>
      </c>
      <c r="N20" s="15">
        <f>IF($A20="","",J20*Settings!$B$11)</f>
        <v/>
      </c>
      <c r="O20" s="15">
        <f>IF($A20="","",K20+L20+M20+N20)</f>
        <v/>
      </c>
      <c r="P20" s="15">
        <f>IF($A20="","",J20-O20)</f>
        <v/>
      </c>
      <c r="Q20" s="15">
        <f>IF($A20="","",P20-H20-I20)</f>
        <v/>
      </c>
    </row>
    <row r="21">
      <c r="A21" s="13" t="n"/>
      <c r="B21" s="14" t="n"/>
      <c r="C21" s="12" t="n"/>
      <c r="D21" s="11" t="n"/>
      <c r="E21" s="11" t="n"/>
      <c r="F21" s="11" t="n"/>
      <c r="G21" s="12" t="n"/>
      <c r="H21" s="11" t="n"/>
      <c r="I21" s="11" t="n"/>
      <c r="J21" s="15">
        <f>IF($A21="","",D21+E21+F21)</f>
        <v/>
      </c>
      <c r="K21" s="15">
        <f>IF($A21="","",J21*Settings!$B$6)</f>
        <v/>
      </c>
      <c r="L21" s="15">
        <f>IF($A21="","",J21*Settings!$B$7+Settings!$B$8)</f>
        <v/>
      </c>
      <c r="M21" s="15">
        <f>IF($A21="","",IF(G21="Yes",MIN(J21*Settings!$B$9,Settings!$B$10),0))</f>
        <v/>
      </c>
      <c r="N21" s="15">
        <f>IF($A21="","",J21*Settings!$B$11)</f>
        <v/>
      </c>
      <c r="O21" s="15">
        <f>IF($A21="","",K21+L21+M21+N21)</f>
        <v/>
      </c>
      <c r="P21" s="15">
        <f>IF($A21="","",J21-O21)</f>
        <v/>
      </c>
      <c r="Q21" s="15">
        <f>IF($A21="","",P21-H21-I21)</f>
        <v/>
      </c>
    </row>
    <row r="22">
      <c r="A22" s="13" t="n"/>
      <c r="B22" s="14" t="n"/>
      <c r="C22" s="12" t="n"/>
      <c r="D22" s="11" t="n"/>
      <c r="E22" s="11" t="n"/>
      <c r="F22" s="11" t="n"/>
      <c r="G22" s="12" t="n"/>
      <c r="H22" s="11" t="n"/>
      <c r="I22" s="11" t="n"/>
      <c r="J22" s="15">
        <f>IF($A22="","",D22+E22+F22)</f>
        <v/>
      </c>
      <c r="K22" s="15">
        <f>IF($A22="","",J22*Settings!$B$6)</f>
        <v/>
      </c>
      <c r="L22" s="15">
        <f>IF($A22="","",J22*Settings!$B$7+Settings!$B$8)</f>
        <v/>
      </c>
      <c r="M22" s="15">
        <f>IF($A22="","",IF(G22="Yes",MIN(J22*Settings!$B$9,Settings!$B$10),0))</f>
        <v/>
      </c>
      <c r="N22" s="15">
        <f>IF($A22="","",J22*Settings!$B$11)</f>
        <v/>
      </c>
      <c r="O22" s="15">
        <f>IF($A22="","",K22+L22+M22+N22)</f>
        <v/>
      </c>
      <c r="P22" s="15">
        <f>IF($A22="","",J22-O22)</f>
        <v/>
      </c>
      <c r="Q22" s="15">
        <f>IF($A22="","",P22-H22-I22)</f>
        <v/>
      </c>
    </row>
    <row r="23">
      <c r="A23" s="13" t="n"/>
      <c r="B23" s="14" t="n"/>
      <c r="C23" s="12" t="n"/>
      <c r="D23" s="11" t="n"/>
      <c r="E23" s="11" t="n"/>
      <c r="F23" s="11" t="n"/>
      <c r="G23" s="12" t="n"/>
      <c r="H23" s="11" t="n"/>
      <c r="I23" s="11" t="n"/>
      <c r="J23" s="15">
        <f>IF($A23="","",D23+E23+F23)</f>
        <v/>
      </c>
      <c r="K23" s="15">
        <f>IF($A23="","",J23*Settings!$B$6)</f>
        <v/>
      </c>
      <c r="L23" s="15">
        <f>IF($A23="","",J23*Settings!$B$7+Settings!$B$8)</f>
        <v/>
      </c>
      <c r="M23" s="15">
        <f>IF($A23="","",IF(G23="Yes",MIN(J23*Settings!$B$9,Settings!$B$10),0))</f>
        <v/>
      </c>
      <c r="N23" s="15">
        <f>IF($A23="","",J23*Settings!$B$11)</f>
        <v/>
      </c>
      <c r="O23" s="15">
        <f>IF($A23="","",K23+L23+M23+N23)</f>
        <v/>
      </c>
      <c r="P23" s="15">
        <f>IF($A23="","",J23-O23)</f>
        <v/>
      </c>
      <c r="Q23" s="15">
        <f>IF($A23="","",P23-H23-I23)</f>
        <v/>
      </c>
    </row>
    <row r="24">
      <c r="A24" s="13" t="n"/>
      <c r="B24" s="14" t="n"/>
      <c r="C24" s="12" t="n"/>
      <c r="D24" s="11" t="n"/>
      <c r="E24" s="11" t="n"/>
      <c r="F24" s="11" t="n"/>
      <c r="G24" s="12" t="n"/>
      <c r="H24" s="11" t="n"/>
      <c r="I24" s="11" t="n"/>
      <c r="J24" s="15">
        <f>IF($A24="","",D24+E24+F24)</f>
        <v/>
      </c>
      <c r="K24" s="15">
        <f>IF($A24="","",J24*Settings!$B$6)</f>
        <v/>
      </c>
      <c r="L24" s="15">
        <f>IF($A24="","",J24*Settings!$B$7+Settings!$B$8)</f>
        <v/>
      </c>
      <c r="M24" s="15">
        <f>IF($A24="","",IF(G24="Yes",MIN(J24*Settings!$B$9,Settings!$B$10),0))</f>
        <v/>
      </c>
      <c r="N24" s="15">
        <f>IF($A24="","",J24*Settings!$B$11)</f>
        <v/>
      </c>
      <c r="O24" s="15">
        <f>IF($A24="","",K24+L24+M24+N24)</f>
        <v/>
      </c>
      <c r="P24" s="15">
        <f>IF($A24="","",J24-O24)</f>
        <v/>
      </c>
      <c r="Q24" s="15">
        <f>IF($A24="","",P24-H24-I24)</f>
        <v/>
      </c>
    </row>
    <row r="25">
      <c r="A25" s="13" t="n"/>
      <c r="B25" s="14" t="n"/>
      <c r="C25" s="12" t="n"/>
      <c r="D25" s="11" t="n"/>
      <c r="E25" s="11" t="n"/>
      <c r="F25" s="11" t="n"/>
      <c r="G25" s="12" t="n"/>
      <c r="H25" s="11" t="n"/>
      <c r="I25" s="11" t="n"/>
      <c r="J25" s="15">
        <f>IF($A25="","",D25+E25+F25)</f>
        <v/>
      </c>
      <c r="K25" s="15">
        <f>IF($A25="","",J25*Settings!$B$6)</f>
        <v/>
      </c>
      <c r="L25" s="15">
        <f>IF($A25="","",J25*Settings!$B$7+Settings!$B$8)</f>
        <v/>
      </c>
      <c r="M25" s="15">
        <f>IF($A25="","",IF(G25="Yes",MIN(J25*Settings!$B$9,Settings!$B$10),0))</f>
        <v/>
      </c>
      <c r="N25" s="15">
        <f>IF($A25="","",J25*Settings!$B$11)</f>
        <v/>
      </c>
      <c r="O25" s="15">
        <f>IF($A25="","",K25+L25+M25+N25)</f>
        <v/>
      </c>
      <c r="P25" s="15">
        <f>IF($A25="","",J25-O25)</f>
        <v/>
      </c>
      <c r="Q25" s="15">
        <f>IF($A25="","",P25-H25-I25)</f>
        <v/>
      </c>
    </row>
    <row r="26">
      <c r="A26" s="13" t="n"/>
      <c r="B26" s="14" t="n"/>
      <c r="C26" s="12" t="n"/>
      <c r="D26" s="11" t="n"/>
      <c r="E26" s="11" t="n"/>
      <c r="F26" s="11" t="n"/>
      <c r="G26" s="12" t="n"/>
      <c r="H26" s="11" t="n"/>
      <c r="I26" s="11" t="n"/>
      <c r="J26" s="15">
        <f>IF($A26="","",D26+E26+F26)</f>
        <v/>
      </c>
      <c r="K26" s="15">
        <f>IF($A26="","",J26*Settings!$B$6)</f>
        <v/>
      </c>
      <c r="L26" s="15">
        <f>IF($A26="","",J26*Settings!$B$7+Settings!$B$8)</f>
        <v/>
      </c>
      <c r="M26" s="15">
        <f>IF($A26="","",IF(G26="Yes",MIN(J26*Settings!$B$9,Settings!$B$10),0))</f>
        <v/>
      </c>
      <c r="N26" s="15">
        <f>IF($A26="","",J26*Settings!$B$11)</f>
        <v/>
      </c>
      <c r="O26" s="15">
        <f>IF($A26="","",K26+L26+M26+N26)</f>
        <v/>
      </c>
      <c r="P26" s="15">
        <f>IF($A26="","",J26-O26)</f>
        <v/>
      </c>
      <c r="Q26" s="15">
        <f>IF($A26="","",P26-H26-I26)</f>
        <v/>
      </c>
    </row>
    <row r="27">
      <c r="A27" s="13" t="n"/>
      <c r="B27" s="14" t="n"/>
      <c r="C27" s="12" t="n"/>
      <c r="D27" s="11" t="n"/>
      <c r="E27" s="11" t="n"/>
      <c r="F27" s="11" t="n"/>
      <c r="G27" s="12" t="n"/>
      <c r="H27" s="11" t="n"/>
      <c r="I27" s="11" t="n"/>
      <c r="J27" s="15">
        <f>IF($A27="","",D27+E27+F27)</f>
        <v/>
      </c>
      <c r="K27" s="15">
        <f>IF($A27="","",J27*Settings!$B$6)</f>
        <v/>
      </c>
      <c r="L27" s="15">
        <f>IF($A27="","",J27*Settings!$B$7+Settings!$B$8)</f>
        <v/>
      </c>
      <c r="M27" s="15">
        <f>IF($A27="","",IF(G27="Yes",MIN(J27*Settings!$B$9,Settings!$B$10),0))</f>
        <v/>
      </c>
      <c r="N27" s="15">
        <f>IF($A27="","",J27*Settings!$B$11)</f>
        <v/>
      </c>
      <c r="O27" s="15">
        <f>IF($A27="","",K27+L27+M27+N27)</f>
        <v/>
      </c>
      <c r="P27" s="15">
        <f>IF($A27="","",J27-O27)</f>
        <v/>
      </c>
      <c r="Q27" s="15">
        <f>IF($A27="","",P27-H27-I27)</f>
        <v/>
      </c>
    </row>
    <row r="28">
      <c r="A28" s="13" t="n"/>
      <c r="B28" s="14" t="n"/>
      <c r="C28" s="12" t="n"/>
      <c r="D28" s="11" t="n"/>
      <c r="E28" s="11" t="n"/>
      <c r="F28" s="11" t="n"/>
      <c r="G28" s="12" t="n"/>
      <c r="H28" s="11" t="n"/>
      <c r="I28" s="11" t="n"/>
      <c r="J28" s="15">
        <f>IF($A28="","",D28+E28+F28)</f>
        <v/>
      </c>
      <c r="K28" s="15">
        <f>IF($A28="","",J28*Settings!$B$6)</f>
        <v/>
      </c>
      <c r="L28" s="15">
        <f>IF($A28="","",J28*Settings!$B$7+Settings!$B$8)</f>
        <v/>
      </c>
      <c r="M28" s="15">
        <f>IF($A28="","",IF(G28="Yes",MIN(J28*Settings!$B$9,Settings!$B$10),0))</f>
        <v/>
      </c>
      <c r="N28" s="15">
        <f>IF($A28="","",J28*Settings!$B$11)</f>
        <v/>
      </c>
      <c r="O28" s="15">
        <f>IF($A28="","",K28+L28+M28+N28)</f>
        <v/>
      </c>
      <c r="P28" s="15">
        <f>IF($A28="","",J28-O28)</f>
        <v/>
      </c>
      <c r="Q28" s="15">
        <f>IF($A28="","",P28-H28-I28)</f>
        <v/>
      </c>
    </row>
    <row r="29">
      <c r="A29" s="13" t="n"/>
      <c r="B29" s="14" t="n"/>
      <c r="C29" s="12" t="n"/>
      <c r="D29" s="11" t="n"/>
      <c r="E29" s="11" t="n"/>
      <c r="F29" s="11" t="n"/>
      <c r="G29" s="12" t="n"/>
      <c r="H29" s="11" t="n"/>
      <c r="I29" s="11" t="n"/>
      <c r="J29" s="15">
        <f>IF($A29="","",D29+E29+F29)</f>
        <v/>
      </c>
      <c r="K29" s="15">
        <f>IF($A29="","",J29*Settings!$B$6)</f>
        <v/>
      </c>
      <c r="L29" s="15">
        <f>IF($A29="","",J29*Settings!$B$7+Settings!$B$8)</f>
        <v/>
      </c>
      <c r="M29" s="15">
        <f>IF($A29="","",IF(G29="Yes",MIN(J29*Settings!$B$9,Settings!$B$10),0))</f>
        <v/>
      </c>
      <c r="N29" s="15">
        <f>IF($A29="","",J29*Settings!$B$11)</f>
        <v/>
      </c>
      <c r="O29" s="15">
        <f>IF($A29="","",K29+L29+M29+N29)</f>
        <v/>
      </c>
      <c r="P29" s="15">
        <f>IF($A29="","",J29-O29)</f>
        <v/>
      </c>
      <c r="Q29" s="15">
        <f>IF($A29="","",P29-H29-I29)</f>
        <v/>
      </c>
    </row>
    <row r="30">
      <c r="A30" s="13" t="n"/>
      <c r="B30" s="14" t="n"/>
      <c r="C30" s="12" t="n"/>
      <c r="D30" s="11" t="n"/>
      <c r="E30" s="11" t="n"/>
      <c r="F30" s="11" t="n"/>
      <c r="G30" s="12" t="n"/>
      <c r="H30" s="11" t="n"/>
      <c r="I30" s="11" t="n"/>
      <c r="J30" s="15">
        <f>IF($A30="","",D30+E30+F30)</f>
        <v/>
      </c>
      <c r="K30" s="15">
        <f>IF($A30="","",J30*Settings!$B$6)</f>
        <v/>
      </c>
      <c r="L30" s="15">
        <f>IF($A30="","",J30*Settings!$B$7+Settings!$B$8)</f>
        <v/>
      </c>
      <c r="M30" s="15">
        <f>IF($A30="","",IF(G30="Yes",MIN(J30*Settings!$B$9,Settings!$B$10),0))</f>
        <v/>
      </c>
      <c r="N30" s="15">
        <f>IF($A30="","",J30*Settings!$B$11)</f>
        <v/>
      </c>
      <c r="O30" s="15">
        <f>IF($A30="","",K30+L30+M30+N30)</f>
        <v/>
      </c>
      <c r="P30" s="15">
        <f>IF($A30="","",J30-O30)</f>
        <v/>
      </c>
      <c r="Q30" s="15">
        <f>IF($A30="","",P30-H30-I30)</f>
        <v/>
      </c>
    </row>
    <row r="31">
      <c r="A31" s="13" t="n"/>
      <c r="B31" s="14" t="n"/>
      <c r="C31" s="12" t="n"/>
      <c r="D31" s="11" t="n"/>
      <c r="E31" s="11" t="n"/>
      <c r="F31" s="11" t="n"/>
      <c r="G31" s="12" t="n"/>
      <c r="H31" s="11" t="n"/>
      <c r="I31" s="11" t="n"/>
      <c r="J31" s="15">
        <f>IF($A31="","",D31+E31+F31)</f>
        <v/>
      </c>
      <c r="K31" s="15">
        <f>IF($A31="","",J31*Settings!$B$6)</f>
        <v/>
      </c>
      <c r="L31" s="15">
        <f>IF($A31="","",J31*Settings!$B$7+Settings!$B$8)</f>
        <v/>
      </c>
      <c r="M31" s="15">
        <f>IF($A31="","",IF(G31="Yes",MIN(J31*Settings!$B$9,Settings!$B$10),0))</f>
        <v/>
      </c>
      <c r="N31" s="15">
        <f>IF($A31="","",J31*Settings!$B$11)</f>
        <v/>
      </c>
      <c r="O31" s="15">
        <f>IF($A31="","",K31+L31+M31+N31)</f>
        <v/>
      </c>
      <c r="P31" s="15">
        <f>IF($A31="","",J31-O31)</f>
        <v/>
      </c>
      <c r="Q31" s="15">
        <f>IF($A31="","",P31-H31-I31)</f>
        <v/>
      </c>
    </row>
    <row r="32">
      <c r="A32" s="13" t="n"/>
      <c r="B32" s="14" t="n"/>
      <c r="C32" s="12" t="n"/>
      <c r="D32" s="11" t="n"/>
      <c r="E32" s="11" t="n"/>
      <c r="F32" s="11" t="n"/>
      <c r="G32" s="12" t="n"/>
      <c r="H32" s="11" t="n"/>
      <c r="I32" s="11" t="n"/>
      <c r="J32" s="15">
        <f>IF($A32="","",D32+E32+F32)</f>
        <v/>
      </c>
      <c r="K32" s="15">
        <f>IF($A32="","",J32*Settings!$B$6)</f>
        <v/>
      </c>
      <c r="L32" s="15">
        <f>IF($A32="","",J32*Settings!$B$7+Settings!$B$8)</f>
        <v/>
      </c>
      <c r="M32" s="15">
        <f>IF($A32="","",IF(G32="Yes",MIN(J32*Settings!$B$9,Settings!$B$10),0))</f>
        <v/>
      </c>
      <c r="N32" s="15">
        <f>IF($A32="","",J32*Settings!$B$11)</f>
        <v/>
      </c>
      <c r="O32" s="15">
        <f>IF($A32="","",K32+L32+M32+N32)</f>
        <v/>
      </c>
      <c r="P32" s="15">
        <f>IF($A32="","",J32-O32)</f>
        <v/>
      </c>
      <c r="Q32" s="15">
        <f>IF($A32="","",P32-H32-I32)</f>
        <v/>
      </c>
    </row>
    <row r="33">
      <c r="A33" s="13" t="n"/>
      <c r="B33" s="14" t="n"/>
      <c r="C33" s="12" t="n"/>
      <c r="D33" s="11" t="n"/>
      <c r="E33" s="11" t="n"/>
      <c r="F33" s="11" t="n"/>
      <c r="G33" s="12" t="n"/>
      <c r="H33" s="11" t="n"/>
      <c r="I33" s="11" t="n"/>
      <c r="J33" s="15">
        <f>IF($A33="","",D33+E33+F33)</f>
        <v/>
      </c>
      <c r="K33" s="15">
        <f>IF($A33="","",J33*Settings!$B$6)</f>
        <v/>
      </c>
      <c r="L33" s="15">
        <f>IF($A33="","",J33*Settings!$B$7+Settings!$B$8)</f>
        <v/>
      </c>
      <c r="M33" s="15">
        <f>IF($A33="","",IF(G33="Yes",MIN(J33*Settings!$B$9,Settings!$B$10),0))</f>
        <v/>
      </c>
      <c r="N33" s="15">
        <f>IF($A33="","",J33*Settings!$B$11)</f>
        <v/>
      </c>
      <c r="O33" s="15">
        <f>IF($A33="","",K33+L33+M33+N33)</f>
        <v/>
      </c>
      <c r="P33" s="15">
        <f>IF($A33="","",J33-O33)</f>
        <v/>
      </c>
      <c r="Q33" s="15">
        <f>IF($A33="","",P33-H33-I33)</f>
        <v/>
      </c>
    </row>
    <row r="34">
      <c r="A34" s="13" t="n"/>
      <c r="B34" s="14" t="n"/>
      <c r="C34" s="12" t="n"/>
      <c r="D34" s="11" t="n"/>
      <c r="E34" s="11" t="n"/>
      <c r="F34" s="11" t="n"/>
      <c r="G34" s="12" t="n"/>
      <c r="H34" s="11" t="n"/>
      <c r="I34" s="11" t="n"/>
      <c r="J34" s="15">
        <f>IF($A34="","",D34+E34+F34)</f>
        <v/>
      </c>
      <c r="K34" s="15">
        <f>IF($A34="","",J34*Settings!$B$6)</f>
        <v/>
      </c>
      <c r="L34" s="15">
        <f>IF($A34="","",J34*Settings!$B$7+Settings!$B$8)</f>
        <v/>
      </c>
      <c r="M34" s="15">
        <f>IF($A34="","",IF(G34="Yes",MIN(J34*Settings!$B$9,Settings!$B$10),0))</f>
        <v/>
      </c>
      <c r="N34" s="15">
        <f>IF($A34="","",J34*Settings!$B$11)</f>
        <v/>
      </c>
      <c r="O34" s="15">
        <f>IF($A34="","",K34+L34+M34+N34)</f>
        <v/>
      </c>
      <c r="P34" s="15">
        <f>IF($A34="","",J34-O34)</f>
        <v/>
      </c>
      <c r="Q34" s="15">
        <f>IF($A34="","",P34-H34-I34)</f>
        <v/>
      </c>
    </row>
    <row r="35">
      <c r="A35" s="13" t="n"/>
      <c r="B35" s="14" t="n"/>
      <c r="C35" s="12" t="n"/>
      <c r="D35" s="11" t="n"/>
      <c r="E35" s="11" t="n"/>
      <c r="F35" s="11" t="n"/>
      <c r="G35" s="12" t="n"/>
      <c r="H35" s="11" t="n"/>
      <c r="I35" s="11" t="n"/>
      <c r="J35" s="15">
        <f>IF($A35="","",D35+E35+F35)</f>
        <v/>
      </c>
      <c r="K35" s="15">
        <f>IF($A35="","",J35*Settings!$B$6)</f>
        <v/>
      </c>
      <c r="L35" s="15">
        <f>IF($A35="","",J35*Settings!$B$7+Settings!$B$8)</f>
        <v/>
      </c>
      <c r="M35" s="15">
        <f>IF($A35="","",IF(G35="Yes",MIN(J35*Settings!$B$9,Settings!$B$10),0))</f>
        <v/>
      </c>
      <c r="N35" s="15">
        <f>IF($A35="","",J35*Settings!$B$11)</f>
        <v/>
      </c>
      <c r="O35" s="15">
        <f>IF($A35="","",K35+L35+M35+N35)</f>
        <v/>
      </c>
      <c r="P35" s="15">
        <f>IF($A35="","",J35-O35)</f>
        <v/>
      </c>
      <c r="Q35" s="15">
        <f>IF($A35="","",P35-H35-I35)</f>
        <v/>
      </c>
    </row>
    <row r="36">
      <c r="A36" s="13" t="n"/>
      <c r="B36" s="14" t="n"/>
      <c r="C36" s="12" t="n"/>
      <c r="D36" s="11" t="n"/>
      <c r="E36" s="11" t="n"/>
      <c r="F36" s="11" t="n"/>
      <c r="G36" s="12" t="n"/>
      <c r="H36" s="11" t="n"/>
      <c r="I36" s="11" t="n"/>
      <c r="J36" s="15">
        <f>IF($A36="","",D36+E36+F36)</f>
        <v/>
      </c>
      <c r="K36" s="15">
        <f>IF($A36="","",J36*Settings!$B$6)</f>
        <v/>
      </c>
      <c r="L36" s="15">
        <f>IF($A36="","",J36*Settings!$B$7+Settings!$B$8)</f>
        <v/>
      </c>
      <c r="M36" s="15">
        <f>IF($A36="","",IF(G36="Yes",MIN(J36*Settings!$B$9,Settings!$B$10),0))</f>
        <v/>
      </c>
      <c r="N36" s="15">
        <f>IF($A36="","",J36*Settings!$B$11)</f>
        <v/>
      </c>
      <c r="O36" s="15">
        <f>IF($A36="","",K36+L36+M36+N36)</f>
        <v/>
      </c>
      <c r="P36" s="15">
        <f>IF($A36="","",J36-O36)</f>
        <v/>
      </c>
      <c r="Q36" s="15">
        <f>IF($A36="","",P36-H36-I36)</f>
        <v/>
      </c>
    </row>
    <row r="37">
      <c r="A37" s="13" t="n"/>
      <c r="B37" s="14" t="n"/>
      <c r="C37" s="12" t="n"/>
      <c r="D37" s="11" t="n"/>
      <c r="E37" s="11" t="n"/>
      <c r="F37" s="11" t="n"/>
      <c r="G37" s="12" t="n"/>
      <c r="H37" s="11" t="n"/>
      <c r="I37" s="11" t="n"/>
      <c r="J37" s="15">
        <f>IF($A37="","",D37+E37+F37)</f>
        <v/>
      </c>
      <c r="K37" s="15">
        <f>IF($A37="","",J37*Settings!$B$6)</f>
        <v/>
      </c>
      <c r="L37" s="15">
        <f>IF($A37="","",J37*Settings!$B$7+Settings!$B$8)</f>
        <v/>
      </c>
      <c r="M37" s="15">
        <f>IF($A37="","",IF(G37="Yes",MIN(J37*Settings!$B$9,Settings!$B$10),0))</f>
        <v/>
      </c>
      <c r="N37" s="15">
        <f>IF($A37="","",J37*Settings!$B$11)</f>
        <v/>
      </c>
      <c r="O37" s="15">
        <f>IF($A37="","",K37+L37+M37+N37)</f>
        <v/>
      </c>
      <c r="P37" s="15">
        <f>IF($A37="","",J37-O37)</f>
        <v/>
      </c>
      <c r="Q37" s="15">
        <f>IF($A37="","",P37-H37-I37)</f>
        <v/>
      </c>
    </row>
    <row r="38">
      <c r="A38" s="13" t="n"/>
      <c r="B38" s="14" t="n"/>
      <c r="C38" s="12" t="n"/>
      <c r="D38" s="11" t="n"/>
      <c r="E38" s="11" t="n"/>
      <c r="F38" s="11" t="n"/>
      <c r="G38" s="12" t="n"/>
      <c r="H38" s="11" t="n"/>
      <c r="I38" s="11" t="n"/>
      <c r="J38" s="15">
        <f>IF($A38="","",D38+E38+F38)</f>
        <v/>
      </c>
      <c r="K38" s="15">
        <f>IF($A38="","",J38*Settings!$B$6)</f>
        <v/>
      </c>
      <c r="L38" s="15">
        <f>IF($A38="","",J38*Settings!$B$7+Settings!$B$8)</f>
        <v/>
      </c>
      <c r="M38" s="15">
        <f>IF($A38="","",IF(G38="Yes",MIN(J38*Settings!$B$9,Settings!$B$10),0))</f>
        <v/>
      </c>
      <c r="N38" s="15">
        <f>IF($A38="","",J38*Settings!$B$11)</f>
        <v/>
      </c>
      <c r="O38" s="15">
        <f>IF($A38="","",K38+L38+M38+N38)</f>
        <v/>
      </c>
      <c r="P38" s="15">
        <f>IF($A38="","",J38-O38)</f>
        <v/>
      </c>
      <c r="Q38" s="15">
        <f>IF($A38="","",P38-H38-I38)</f>
        <v/>
      </c>
    </row>
    <row r="39">
      <c r="A39" s="13" t="n"/>
      <c r="B39" s="14" t="n"/>
      <c r="C39" s="12" t="n"/>
      <c r="D39" s="11" t="n"/>
      <c r="E39" s="11" t="n"/>
      <c r="F39" s="11" t="n"/>
      <c r="G39" s="12" t="n"/>
      <c r="H39" s="11" t="n"/>
      <c r="I39" s="11" t="n"/>
      <c r="J39" s="15">
        <f>IF($A39="","",D39+E39+F39)</f>
        <v/>
      </c>
      <c r="K39" s="15">
        <f>IF($A39="","",J39*Settings!$B$6)</f>
        <v/>
      </c>
      <c r="L39" s="15">
        <f>IF($A39="","",J39*Settings!$B$7+Settings!$B$8)</f>
        <v/>
      </c>
      <c r="M39" s="15">
        <f>IF($A39="","",IF(G39="Yes",MIN(J39*Settings!$B$9,Settings!$B$10),0))</f>
        <v/>
      </c>
      <c r="N39" s="15">
        <f>IF($A39="","",J39*Settings!$B$11)</f>
        <v/>
      </c>
      <c r="O39" s="15">
        <f>IF($A39="","",K39+L39+M39+N39)</f>
        <v/>
      </c>
      <c r="P39" s="15">
        <f>IF($A39="","",J39-O39)</f>
        <v/>
      </c>
      <c r="Q39" s="15">
        <f>IF($A39="","",P39-H39-I39)</f>
        <v/>
      </c>
    </row>
    <row r="40">
      <c r="A40" s="13" t="n"/>
      <c r="B40" s="14" t="n"/>
      <c r="C40" s="12" t="n"/>
      <c r="D40" s="11" t="n"/>
      <c r="E40" s="11" t="n"/>
      <c r="F40" s="11" t="n"/>
      <c r="G40" s="12" t="n"/>
      <c r="H40" s="11" t="n"/>
      <c r="I40" s="11" t="n"/>
      <c r="J40" s="15">
        <f>IF($A40="","",D40+E40+F40)</f>
        <v/>
      </c>
      <c r="K40" s="15">
        <f>IF($A40="","",J40*Settings!$B$6)</f>
        <v/>
      </c>
      <c r="L40" s="15">
        <f>IF($A40="","",J40*Settings!$B$7+Settings!$B$8)</f>
        <v/>
      </c>
      <c r="M40" s="15">
        <f>IF($A40="","",IF(G40="Yes",MIN(J40*Settings!$B$9,Settings!$B$10),0))</f>
        <v/>
      </c>
      <c r="N40" s="15">
        <f>IF($A40="","",J40*Settings!$B$11)</f>
        <v/>
      </c>
      <c r="O40" s="15">
        <f>IF($A40="","",K40+L40+M40+N40)</f>
        <v/>
      </c>
      <c r="P40" s="15">
        <f>IF($A40="","",J40-O40)</f>
        <v/>
      </c>
      <c r="Q40" s="15">
        <f>IF($A40="","",P40-H40-I40)</f>
        <v/>
      </c>
    </row>
    <row r="41">
      <c r="A41" s="13" t="n"/>
      <c r="B41" s="14" t="n"/>
      <c r="C41" s="12" t="n"/>
      <c r="D41" s="11" t="n"/>
      <c r="E41" s="11" t="n"/>
      <c r="F41" s="11" t="n"/>
      <c r="G41" s="12" t="n"/>
      <c r="H41" s="11" t="n"/>
      <c r="I41" s="11" t="n"/>
      <c r="J41" s="15">
        <f>IF($A41="","",D41+E41+F41)</f>
        <v/>
      </c>
      <c r="K41" s="15">
        <f>IF($A41="","",J41*Settings!$B$6)</f>
        <v/>
      </c>
      <c r="L41" s="15">
        <f>IF($A41="","",J41*Settings!$B$7+Settings!$B$8)</f>
        <v/>
      </c>
      <c r="M41" s="15">
        <f>IF($A41="","",IF(G41="Yes",MIN(J41*Settings!$B$9,Settings!$B$10),0))</f>
        <v/>
      </c>
      <c r="N41" s="15">
        <f>IF($A41="","",J41*Settings!$B$11)</f>
        <v/>
      </c>
      <c r="O41" s="15">
        <f>IF($A41="","",K41+L41+M41+N41)</f>
        <v/>
      </c>
      <c r="P41" s="15">
        <f>IF($A41="","",J41-O41)</f>
        <v/>
      </c>
      <c r="Q41" s="15">
        <f>IF($A41="","",P41-H41-I41)</f>
        <v/>
      </c>
    </row>
    <row r="42">
      <c r="A42" s="13" t="n"/>
      <c r="B42" s="14" t="n"/>
      <c r="C42" s="12" t="n"/>
      <c r="D42" s="11" t="n"/>
      <c r="E42" s="11" t="n"/>
      <c r="F42" s="11" t="n"/>
      <c r="G42" s="12" t="n"/>
      <c r="H42" s="11" t="n"/>
      <c r="I42" s="11" t="n"/>
      <c r="J42" s="15">
        <f>IF($A42="","",D42+E42+F42)</f>
        <v/>
      </c>
      <c r="K42" s="15">
        <f>IF($A42="","",J42*Settings!$B$6)</f>
        <v/>
      </c>
      <c r="L42" s="15">
        <f>IF($A42="","",J42*Settings!$B$7+Settings!$B$8)</f>
        <v/>
      </c>
      <c r="M42" s="15">
        <f>IF($A42="","",IF(G42="Yes",MIN(J42*Settings!$B$9,Settings!$B$10),0))</f>
        <v/>
      </c>
      <c r="N42" s="15">
        <f>IF($A42="","",J42*Settings!$B$11)</f>
        <v/>
      </c>
      <c r="O42" s="15">
        <f>IF($A42="","",K42+L42+M42+N42)</f>
        <v/>
      </c>
      <c r="P42" s="15">
        <f>IF($A42="","",J42-O42)</f>
        <v/>
      </c>
      <c r="Q42" s="15">
        <f>IF($A42="","",P42-H42-I42)</f>
        <v/>
      </c>
    </row>
    <row r="43">
      <c r="A43" s="13" t="n"/>
      <c r="B43" s="14" t="n"/>
      <c r="C43" s="12" t="n"/>
      <c r="D43" s="11" t="n"/>
      <c r="E43" s="11" t="n"/>
      <c r="F43" s="11" t="n"/>
      <c r="G43" s="12" t="n"/>
      <c r="H43" s="11" t="n"/>
      <c r="I43" s="11" t="n"/>
      <c r="J43" s="15">
        <f>IF($A43="","",D43+E43+F43)</f>
        <v/>
      </c>
      <c r="K43" s="15">
        <f>IF($A43="","",J43*Settings!$B$6)</f>
        <v/>
      </c>
      <c r="L43" s="15">
        <f>IF($A43="","",J43*Settings!$B$7+Settings!$B$8)</f>
        <v/>
      </c>
      <c r="M43" s="15">
        <f>IF($A43="","",IF(G43="Yes",MIN(J43*Settings!$B$9,Settings!$B$10),0))</f>
        <v/>
      </c>
      <c r="N43" s="15">
        <f>IF($A43="","",J43*Settings!$B$11)</f>
        <v/>
      </c>
      <c r="O43" s="15">
        <f>IF($A43="","",K43+L43+M43+N43)</f>
        <v/>
      </c>
      <c r="P43" s="15">
        <f>IF($A43="","",J43-O43)</f>
        <v/>
      </c>
      <c r="Q43" s="15">
        <f>IF($A43="","",P43-H43-I43)</f>
        <v/>
      </c>
    </row>
    <row r="44">
      <c r="A44" s="13" t="n"/>
      <c r="B44" s="14" t="n"/>
      <c r="C44" s="12" t="n"/>
      <c r="D44" s="11" t="n"/>
      <c r="E44" s="11" t="n"/>
      <c r="F44" s="11" t="n"/>
      <c r="G44" s="12" t="n"/>
      <c r="H44" s="11" t="n"/>
      <c r="I44" s="11" t="n"/>
      <c r="J44" s="15">
        <f>IF($A44="","",D44+E44+F44)</f>
        <v/>
      </c>
      <c r="K44" s="15">
        <f>IF($A44="","",J44*Settings!$B$6)</f>
        <v/>
      </c>
      <c r="L44" s="15">
        <f>IF($A44="","",J44*Settings!$B$7+Settings!$B$8)</f>
        <v/>
      </c>
      <c r="M44" s="15">
        <f>IF($A44="","",IF(G44="Yes",MIN(J44*Settings!$B$9,Settings!$B$10),0))</f>
        <v/>
      </c>
      <c r="N44" s="15">
        <f>IF($A44="","",J44*Settings!$B$11)</f>
        <v/>
      </c>
      <c r="O44" s="15">
        <f>IF($A44="","",K44+L44+M44+N44)</f>
        <v/>
      </c>
      <c r="P44" s="15">
        <f>IF($A44="","",J44-O44)</f>
        <v/>
      </c>
      <c r="Q44" s="15">
        <f>IF($A44="","",P44-H44-I44)</f>
        <v/>
      </c>
    </row>
    <row r="45">
      <c r="A45" s="13" t="n"/>
      <c r="B45" s="14" t="n"/>
      <c r="C45" s="12" t="n"/>
      <c r="D45" s="11" t="n"/>
      <c r="E45" s="11" t="n"/>
      <c r="F45" s="11" t="n"/>
      <c r="G45" s="12" t="n"/>
      <c r="H45" s="11" t="n"/>
      <c r="I45" s="11" t="n"/>
      <c r="J45" s="15">
        <f>IF($A45="","",D45+E45+F45)</f>
        <v/>
      </c>
      <c r="K45" s="15">
        <f>IF($A45="","",J45*Settings!$B$6)</f>
        <v/>
      </c>
      <c r="L45" s="15">
        <f>IF($A45="","",J45*Settings!$B$7+Settings!$B$8)</f>
        <v/>
      </c>
      <c r="M45" s="15">
        <f>IF($A45="","",IF(G45="Yes",MIN(J45*Settings!$B$9,Settings!$B$10),0))</f>
        <v/>
      </c>
      <c r="N45" s="15">
        <f>IF($A45="","",J45*Settings!$B$11)</f>
        <v/>
      </c>
      <c r="O45" s="15">
        <f>IF($A45="","",K45+L45+M45+N45)</f>
        <v/>
      </c>
      <c r="P45" s="15">
        <f>IF($A45="","",J45-O45)</f>
        <v/>
      </c>
      <c r="Q45" s="15">
        <f>IF($A45="","",P45-H45-I45)</f>
        <v/>
      </c>
    </row>
    <row r="46">
      <c r="A46" s="13" t="n"/>
      <c r="B46" s="14" t="n"/>
      <c r="C46" s="12" t="n"/>
      <c r="D46" s="11" t="n"/>
      <c r="E46" s="11" t="n"/>
      <c r="F46" s="11" t="n"/>
      <c r="G46" s="12" t="n"/>
      <c r="H46" s="11" t="n"/>
      <c r="I46" s="11" t="n"/>
      <c r="J46" s="15">
        <f>IF($A46="","",D46+E46+F46)</f>
        <v/>
      </c>
      <c r="K46" s="15">
        <f>IF($A46="","",J46*Settings!$B$6)</f>
        <v/>
      </c>
      <c r="L46" s="15">
        <f>IF($A46="","",J46*Settings!$B$7+Settings!$B$8)</f>
        <v/>
      </c>
      <c r="M46" s="15">
        <f>IF($A46="","",IF(G46="Yes",MIN(J46*Settings!$B$9,Settings!$B$10),0))</f>
        <v/>
      </c>
      <c r="N46" s="15">
        <f>IF($A46="","",J46*Settings!$B$11)</f>
        <v/>
      </c>
      <c r="O46" s="15">
        <f>IF($A46="","",K46+L46+M46+N46)</f>
        <v/>
      </c>
      <c r="P46" s="15">
        <f>IF($A46="","",J46-O46)</f>
        <v/>
      </c>
      <c r="Q46" s="15">
        <f>IF($A46="","",P46-H46-I46)</f>
        <v/>
      </c>
    </row>
    <row r="47">
      <c r="A47" s="13" t="n"/>
      <c r="B47" s="14" t="n"/>
      <c r="C47" s="12" t="n"/>
      <c r="D47" s="11" t="n"/>
      <c r="E47" s="11" t="n"/>
      <c r="F47" s="11" t="n"/>
      <c r="G47" s="12" t="n"/>
      <c r="H47" s="11" t="n"/>
      <c r="I47" s="11" t="n"/>
      <c r="J47" s="15">
        <f>IF($A47="","",D47+E47+F47)</f>
        <v/>
      </c>
      <c r="K47" s="15">
        <f>IF($A47="","",J47*Settings!$B$6)</f>
        <v/>
      </c>
      <c r="L47" s="15">
        <f>IF($A47="","",J47*Settings!$B$7+Settings!$B$8)</f>
        <v/>
      </c>
      <c r="M47" s="15">
        <f>IF($A47="","",IF(G47="Yes",MIN(J47*Settings!$B$9,Settings!$B$10),0))</f>
        <v/>
      </c>
      <c r="N47" s="15">
        <f>IF($A47="","",J47*Settings!$B$11)</f>
        <v/>
      </c>
      <c r="O47" s="15">
        <f>IF($A47="","",K47+L47+M47+N47)</f>
        <v/>
      </c>
      <c r="P47" s="15">
        <f>IF($A47="","",J47-O47)</f>
        <v/>
      </c>
      <c r="Q47" s="15">
        <f>IF($A47="","",P47-H47-I47)</f>
        <v/>
      </c>
    </row>
    <row r="48">
      <c r="A48" s="13" t="n"/>
      <c r="B48" s="14" t="n"/>
      <c r="C48" s="12" t="n"/>
      <c r="D48" s="11" t="n"/>
      <c r="E48" s="11" t="n"/>
      <c r="F48" s="11" t="n"/>
      <c r="G48" s="12" t="n"/>
      <c r="H48" s="11" t="n"/>
      <c r="I48" s="11" t="n"/>
      <c r="J48" s="15">
        <f>IF($A48="","",D48+E48+F48)</f>
        <v/>
      </c>
      <c r="K48" s="15">
        <f>IF($A48="","",J48*Settings!$B$6)</f>
        <v/>
      </c>
      <c r="L48" s="15">
        <f>IF($A48="","",J48*Settings!$B$7+Settings!$B$8)</f>
        <v/>
      </c>
      <c r="M48" s="15">
        <f>IF($A48="","",IF(G48="Yes",MIN(J48*Settings!$B$9,Settings!$B$10),0))</f>
        <v/>
      </c>
      <c r="N48" s="15">
        <f>IF($A48="","",J48*Settings!$B$11)</f>
        <v/>
      </c>
      <c r="O48" s="15">
        <f>IF($A48="","",K48+L48+M48+N48)</f>
        <v/>
      </c>
      <c r="P48" s="15">
        <f>IF($A48="","",J48-O48)</f>
        <v/>
      </c>
      <c r="Q48" s="15">
        <f>IF($A48="","",P48-H48-I48)</f>
        <v/>
      </c>
    </row>
    <row r="49">
      <c r="A49" s="13" t="n"/>
      <c r="B49" s="14" t="n"/>
      <c r="C49" s="12" t="n"/>
      <c r="D49" s="11" t="n"/>
      <c r="E49" s="11" t="n"/>
      <c r="F49" s="11" t="n"/>
      <c r="G49" s="12" t="n"/>
      <c r="H49" s="11" t="n"/>
      <c r="I49" s="11" t="n"/>
      <c r="J49" s="15">
        <f>IF($A49="","",D49+E49+F49)</f>
        <v/>
      </c>
      <c r="K49" s="15">
        <f>IF($A49="","",J49*Settings!$B$6)</f>
        <v/>
      </c>
      <c r="L49" s="15">
        <f>IF($A49="","",J49*Settings!$B$7+Settings!$B$8)</f>
        <v/>
      </c>
      <c r="M49" s="15">
        <f>IF($A49="","",IF(G49="Yes",MIN(J49*Settings!$B$9,Settings!$B$10),0))</f>
        <v/>
      </c>
      <c r="N49" s="15">
        <f>IF($A49="","",J49*Settings!$B$11)</f>
        <v/>
      </c>
      <c r="O49" s="15">
        <f>IF($A49="","",K49+L49+M49+N49)</f>
        <v/>
      </c>
      <c r="P49" s="15">
        <f>IF($A49="","",J49-O49)</f>
        <v/>
      </c>
      <c r="Q49" s="15">
        <f>IF($A49="","",P49-H49-I49)</f>
        <v/>
      </c>
    </row>
    <row r="50">
      <c r="A50" s="13" t="n"/>
      <c r="B50" s="14" t="n"/>
      <c r="C50" s="12" t="n"/>
      <c r="D50" s="11" t="n"/>
      <c r="E50" s="11" t="n"/>
      <c r="F50" s="11" t="n"/>
      <c r="G50" s="12" t="n"/>
      <c r="H50" s="11" t="n"/>
      <c r="I50" s="11" t="n"/>
      <c r="J50" s="15">
        <f>IF($A50="","",D50+E50+F50)</f>
        <v/>
      </c>
      <c r="K50" s="15">
        <f>IF($A50="","",J50*Settings!$B$6)</f>
        <v/>
      </c>
      <c r="L50" s="15">
        <f>IF($A50="","",J50*Settings!$B$7+Settings!$B$8)</f>
        <v/>
      </c>
      <c r="M50" s="15">
        <f>IF($A50="","",IF(G50="Yes",MIN(J50*Settings!$B$9,Settings!$B$10),0))</f>
        <v/>
      </c>
      <c r="N50" s="15">
        <f>IF($A50="","",J50*Settings!$B$11)</f>
        <v/>
      </c>
      <c r="O50" s="15">
        <f>IF($A50="","",K50+L50+M50+N50)</f>
        <v/>
      </c>
      <c r="P50" s="15">
        <f>IF($A50="","",J50-O50)</f>
        <v/>
      </c>
      <c r="Q50" s="15">
        <f>IF($A50="","",P50-H50-I50)</f>
        <v/>
      </c>
    </row>
    <row r="51">
      <c r="A51" s="13" t="n"/>
      <c r="B51" s="14" t="n"/>
      <c r="C51" s="12" t="n"/>
      <c r="D51" s="11" t="n"/>
      <c r="E51" s="11" t="n"/>
      <c r="F51" s="11" t="n"/>
      <c r="G51" s="12" t="n"/>
      <c r="H51" s="11" t="n"/>
      <c r="I51" s="11" t="n"/>
      <c r="J51" s="15">
        <f>IF($A51="","",D51+E51+F51)</f>
        <v/>
      </c>
      <c r="K51" s="15">
        <f>IF($A51="","",J51*Settings!$B$6)</f>
        <v/>
      </c>
      <c r="L51" s="15">
        <f>IF($A51="","",J51*Settings!$B$7+Settings!$B$8)</f>
        <v/>
      </c>
      <c r="M51" s="15">
        <f>IF($A51="","",IF(G51="Yes",MIN(J51*Settings!$B$9,Settings!$B$10),0))</f>
        <v/>
      </c>
      <c r="N51" s="15">
        <f>IF($A51="","",J51*Settings!$B$11)</f>
        <v/>
      </c>
      <c r="O51" s="15">
        <f>IF($A51="","",K51+L51+M51+N51)</f>
        <v/>
      </c>
      <c r="P51" s="15">
        <f>IF($A51="","",J51-O51)</f>
        <v/>
      </c>
      <c r="Q51" s="15">
        <f>IF($A51="","",P51-H51-I51)</f>
        <v/>
      </c>
    </row>
    <row r="52">
      <c r="A52" s="13" t="n"/>
      <c r="B52" s="14" t="n"/>
      <c r="C52" s="12" t="n"/>
      <c r="D52" s="11" t="n"/>
      <c r="E52" s="11" t="n"/>
      <c r="F52" s="11" t="n"/>
      <c r="G52" s="12" t="n"/>
      <c r="H52" s="11" t="n"/>
      <c r="I52" s="11" t="n"/>
      <c r="J52" s="15">
        <f>IF($A52="","",D52+E52+F52)</f>
        <v/>
      </c>
      <c r="K52" s="15">
        <f>IF($A52="","",J52*Settings!$B$6)</f>
        <v/>
      </c>
      <c r="L52" s="15">
        <f>IF($A52="","",J52*Settings!$B$7+Settings!$B$8)</f>
        <v/>
      </c>
      <c r="M52" s="15">
        <f>IF($A52="","",IF(G52="Yes",MIN(J52*Settings!$B$9,Settings!$B$10),0))</f>
        <v/>
      </c>
      <c r="N52" s="15">
        <f>IF($A52="","",J52*Settings!$B$11)</f>
        <v/>
      </c>
      <c r="O52" s="15">
        <f>IF($A52="","",K52+L52+M52+N52)</f>
        <v/>
      </c>
      <c r="P52" s="15">
        <f>IF($A52="","",J52-O52)</f>
        <v/>
      </c>
      <c r="Q52" s="15">
        <f>IF($A52="","",P52-H52-I52)</f>
        <v/>
      </c>
    </row>
    <row r="53">
      <c r="A53" s="13" t="n"/>
      <c r="B53" s="14" t="n"/>
      <c r="C53" s="12" t="n"/>
      <c r="D53" s="11" t="n"/>
      <c r="E53" s="11" t="n"/>
      <c r="F53" s="11" t="n"/>
      <c r="G53" s="12" t="n"/>
      <c r="H53" s="11" t="n"/>
      <c r="I53" s="11" t="n"/>
      <c r="J53" s="15">
        <f>IF($A53="","",D53+E53+F53)</f>
        <v/>
      </c>
      <c r="K53" s="15">
        <f>IF($A53="","",J53*Settings!$B$6)</f>
        <v/>
      </c>
      <c r="L53" s="15">
        <f>IF($A53="","",J53*Settings!$B$7+Settings!$B$8)</f>
        <v/>
      </c>
      <c r="M53" s="15">
        <f>IF($A53="","",IF(G53="Yes",MIN(J53*Settings!$B$9,Settings!$B$10),0))</f>
        <v/>
      </c>
      <c r="N53" s="15">
        <f>IF($A53="","",J53*Settings!$B$11)</f>
        <v/>
      </c>
      <c r="O53" s="15">
        <f>IF($A53="","",K53+L53+M53+N53)</f>
        <v/>
      </c>
      <c r="P53" s="15">
        <f>IF($A53="","",J53-O53)</f>
        <v/>
      </c>
      <c r="Q53" s="15">
        <f>IF($A53="","",P53-H53-I53)</f>
        <v/>
      </c>
    </row>
    <row r="54">
      <c r="A54" s="13" t="n"/>
      <c r="B54" s="14" t="n"/>
      <c r="C54" s="12" t="n"/>
      <c r="D54" s="11" t="n"/>
      <c r="E54" s="11" t="n"/>
      <c r="F54" s="11" t="n"/>
      <c r="G54" s="12" t="n"/>
      <c r="H54" s="11" t="n"/>
      <c r="I54" s="11" t="n"/>
      <c r="J54" s="15">
        <f>IF($A54="","",D54+E54+F54)</f>
        <v/>
      </c>
      <c r="K54" s="15">
        <f>IF($A54="","",J54*Settings!$B$6)</f>
        <v/>
      </c>
      <c r="L54" s="15">
        <f>IF($A54="","",J54*Settings!$B$7+Settings!$B$8)</f>
        <v/>
      </c>
      <c r="M54" s="15">
        <f>IF($A54="","",IF(G54="Yes",MIN(J54*Settings!$B$9,Settings!$B$10),0))</f>
        <v/>
      </c>
      <c r="N54" s="15">
        <f>IF($A54="","",J54*Settings!$B$11)</f>
        <v/>
      </c>
      <c r="O54" s="15">
        <f>IF($A54="","",K54+L54+M54+N54)</f>
        <v/>
      </c>
      <c r="P54" s="15">
        <f>IF($A54="","",J54-O54)</f>
        <v/>
      </c>
      <c r="Q54" s="15">
        <f>IF($A54="","",P54-H54-I54)</f>
        <v/>
      </c>
    </row>
    <row r="55">
      <c r="A55" s="13" t="n"/>
      <c r="B55" s="14" t="n"/>
      <c r="C55" s="12" t="n"/>
      <c r="D55" s="11" t="n"/>
      <c r="E55" s="11" t="n"/>
      <c r="F55" s="11" t="n"/>
      <c r="G55" s="12" t="n"/>
      <c r="H55" s="11" t="n"/>
      <c r="I55" s="11" t="n"/>
      <c r="J55" s="15">
        <f>IF($A55="","",D55+E55+F55)</f>
        <v/>
      </c>
      <c r="K55" s="15">
        <f>IF($A55="","",J55*Settings!$B$6)</f>
        <v/>
      </c>
      <c r="L55" s="15">
        <f>IF($A55="","",J55*Settings!$B$7+Settings!$B$8)</f>
        <v/>
      </c>
      <c r="M55" s="15">
        <f>IF($A55="","",IF(G55="Yes",MIN(J55*Settings!$B$9,Settings!$B$10),0))</f>
        <v/>
      </c>
      <c r="N55" s="15">
        <f>IF($A55="","",J55*Settings!$B$11)</f>
        <v/>
      </c>
      <c r="O55" s="15">
        <f>IF($A55="","",K55+L55+M55+N55)</f>
        <v/>
      </c>
      <c r="P55" s="15">
        <f>IF($A55="","",J55-O55)</f>
        <v/>
      </c>
      <c r="Q55" s="15">
        <f>IF($A55="","",P55-H55-I55)</f>
        <v/>
      </c>
    </row>
    <row r="56">
      <c r="A56" s="13" t="n"/>
      <c r="B56" s="14" t="n"/>
      <c r="C56" s="12" t="n"/>
      <c r="D56" s="11" t="n"/>
      <c r="E56" s="11" t="n"/>
      <c r="F56" s="11" t="n"/>
      <c r="G56" s="12" t="n"/>
      <c r="H56" s="11" t="n"/>
      <c r="I56" s="11" t="n"/>
      <c r="J56" s="15">
        <f>IF($A56="","",D56+E56+F56)</f>
        <v/>
      </c>
      <c r="K56" s="15">
        <f>IF($A56="","",J56*Settings!$B$6)</f>
        <v/>
      </c>
      <c r="L56" s="15">
        <f>IF($A56="","",J56*Settings!$B$7+Settings!$B$8)</f>
        <v/>
      </c>
      <c r="M56" s="15">
        <f>IF($A56="","",IF(G56="Yes",MIN(J56*Settings!$B$9,Settings!$B$10),0))</f>
        <v/>
      </c>
      <c r="N56" s="15">
        <f>IF($A56="","",J56*Settings!$B$11)</f>
        <v/>
      </c>
      <c r="O56" s="15">
        <f>IF($A56="","",K56+L56+M56+N56)</f>
        <v/>
      </c>
      <c r="P56" s="15">
        <f>IF($A56="","",J56-O56)</f>
        <v/>
      </c>
      <c r="Q56" s="15">
        <f>IF($A56="","",P56-H56-I56)</f>
        <v/>
      </c>
    </row>
    <row r="57">
      <c r="A57" s="13" t="n"/>
      <c r="B57" s="14" t="n"/>
      <c r="C57" s="12" t="n"/>
      <c r="D57" s="11" t="n"/>
      <c r="E57" s="11" t="n"/>
      <c r="F57" s="11" t="n"/>
      <c r="G57" s="12" t="n"/>
      <c r="H57" s="11" t="n"/>
      <c r="I57" s="11" t="n"/>
      <c r="J57" s="15">
        <f>IF($A57="","",D57+E57+F57)</f>
        <v/>
      </c>
      <c r="K57" s="15">
        <f>IF($A57="","",J57*Settings!$B$6)</f>
        <v/>
      </c>
      <c r="L57" s="15">
        <f>IF($A57="","",J57*Settings!$B$7+Settings!$B$8)</f>
        <v/>
      </c>
      <c r="M57" s="15">
        <f>IF($A57="","",IF(G57="Yes",MIN(J57*Settings!$B$9,Settings!$B$10),0))</f>
        <v/>
      </c>
      <c r="N57" s="15">
        <f>IF($A57="","",J57*Settings!$B$11)</f>
        <v/>
      </c>
      <c r="O57" s="15">
        <f>IF($A57="","",K57+L57+M57+N57)</f>
        <v/>
      </c>
      <c r="P57" s="15">
        <f>IF($A57="","",J57-O57)</f>
        <v/>
      </c>
      <c r="Q57" s="15">
        <f>IF($A57="","",P57-H57-I57)</f>
        <v/>
      </c>
    </row>
    <row r="58">
      <c r="A58" s="13" t="n"/>
      <c r="B58" s="14" t="n"/>
      <c r="C58" s="12" t="n"/>
      <c r="D58" s="11" t="n"/>
      <c r="E58" s="11" t="n"/>
      <c r="F58" s="11" t="n"/>
      <c r="G58" s="12" t="n"/>
      <c r="H58" s="11" t="n"/>
      <c r="I58" s="11" t="n"/>
      <c r="J58" s="15">
        <f>IF($A58="","",D58+E58+F58)</f>
        <v/>
      </c>
      <c r="K58" s="15">
        <f>IF($A58="","",J58*Settings!$B$6)</f>
        <v/>
      </c>
      <c r="L58" s="15">
        <f>IF($A58="","",J58*Settings!$B$7+Settings!$B$8)</f>
        <v/>
      </c>
      <c r="M58" s="15">
        <f>IF($A58="","",IF(G58="Yes",MIN(J58*Settings!$B$9,Settings!$B$10),0))</f>
        <v/>
      </c>
      <c r="N58" s="15">
        <f>IF($A58="","",J58*Settings!$B$11)</f>
        <v/>
      </c>
      <c r="O58" s="15">
        <f>IF($A58="","",K58+L58+M58+N58)</f>
        <v/>
      </c>
      <c r="P58" s="15">
        <f>IF($A58="","",J58-O58)</f>
        <v/>
      </c>
      <c r="Q58" s="15">
        <f>IF($A58="","",P58-H58-I58)</f>
        <v/>
      </c>
    </row>
    <row r="59">
      <c r="A59" s="13" t="n"/>
      <c r="B59" s="14" t="n"/>
      <c r="C59" s="12" t="n"/>
      <c r="D59" s="11" t="n"/>
      <c r="E59" s="11" t="n"/>
      <c r="F59" s="11" t="n"/>
      <c r="G59" s="12" t="n"/>
      <c r="H59" s="11" t="n"/>
      <c r="I59" s="11" t="n"/>
      <c r="J59" s="15">
        <f>IF($A59="","",D59+E59+F59)</f>
        <v/>
      </c>
      <c r="K59" s="15">
        <f>IF($A59="","",J59*Settings!$B$6)</f>
        <v/>
      </c>
      <c r="L59" s="15">
        <f>IF($A59="","",J59*Settings!$B$7+Settings!$B$8)</f>
        <v/>
      </c>
      <c r="M59" s="15">
        <f>IF($A59="","",IF(G59="Yes",MIN(J59*Settings!$B$9,Settings!$B$10),0))</f>
        <v/>
      </c>
      <c r="N59" s="15">
        <f>IF($A59="","",J59*Settings!$B$11)</f>
        <v/>
      </c>
      <c r="O59" s="15">
        <f>IF($A59="","",K59+L59+M59+N59)</f>
        <v/>
      </c>
      <c r="P59" s="15">
        <f>IF($A59="","",J59-O59)</f>
        <v/>
      </c>
      <c r="Q59" s="15">
        <f>IF($A59="","",P59-H59-I59)</f>
        <v/>
      </c>
    </row>
    <row r="60">
      <c r="A60" s="13" t="n"/>
      <c r="B60" s="14" t="n"/>
      <c r="C60" s="12" t="n"/>
      <c r="D60" s="11" t="n"/>
      <c r="E60" s="11" t="n"/>
      <c r="F60" s="11" t="n"/>
      <c r="G60" s="12" t="n"/>
      <c r="H60" s="11" t="n"/>
      <c r="I60" s="11" t="n"/>
      <c r="J60" s="15">
        <f>IF($A60="","",D60+E60+F60)</f>
        <v/>
      </c>
      <c r="K60" s="15">
        <f>IF($A60="","",J60*Settings!$B$6)</f>
        <v/>
      </c>
      <c r="L60" s="15">
        <f>IF($A60="","",J60*Settings!$B$7+Settings!$B$8)</f>
        <v/>
      </c>
      <c r="M60" s="15">
        <f>IF($A60="","",IF(G60="Yes",MIN(J60*Settings!$B$9,Settings!$B$10),0))</f>
        <v/>
      </c>
      <c r="N60" s="15">
        <f>IF($A60="","",J60*Settings!$B$11)</f>
        <v/>
      </c>
      <c r="O60" s="15">
        <f>IF($A60="","",K60+L60+M60+N60)</f>
        <v/>
      </c>
      <c r="P60" s="15">
        <f>IF($A60="","",J60-O60)</f>
        <v/>
      </c>
      <c r="Q60" s="15">
        <f>IF($A60="","",P60-H60-I60)</f>
        <v/>
      </c>
    </row>
    <row r="61">
      <c r="A61" s="13" t="n"/>
      <c r="B61" s="14" t="n"/>
      <c r="C61" s="12" t="n"/>
      <c r="D61" s="11" t="n"/>
      <c r="E61" s="11" t="n"/>
      <c r="F61" s="11" t="n"/>
      <c r="G61" s="12" t="n"/>
      <c r="H61" s="11" t="n"/>
      <c r="I61" s="11" t="n"/>
      <c r="J61" s="15">
        <f>IF($A61="","",D61+E61+F61)</f>
        <v/>
      </c>
      <c r="K61" s="15">
        <f>IF($A61="","",J61*Settings!$B$6)</f>
        <v/>
      </c>
      <c r="L61" s="15">
        <f>IF($A61="","",J61*Settings!$B$7+Settings!$B$8)</f>
        <v/>
      </c>
      <c r="M61" s="15">
        <f>IF($A61="","",IF(G61="Yes",MIN(J61*Settings!$B$9,Settings!$B$10),0))</f>
        <v/>
      </c>
      <c r="N61" s="15">
        <f>IF($A61="","",J61*Settings!$B$11)</f>
        <v/>
      </c>
      <c r="O61" s="15">
        <f>IF($A61="","",K61+L61+M61+N61)</f>
        <v/>
      </c>
      <c r="P61" s="15">
        <f>IF($A61="","",J61-O61)</f>
        <v/>
      </c>
      <c r="Q61" s="15">
        <f>IF($A61="","",P61-H61-I61)</f>
        <v/>
      </c>
    </row>
    <row r="62">
      <c r="A62" s="13" t="n"/>
      <c r="B62" s="14" t="n"/>
      <c r="C62" s="12" t="n"/>
      <c r="D62" s="11" t="n"/>
      <c r="E62" s="11" t="n"/>
      <c r="F62" s="11" t="n"/>
      <c r="G62" s="12" t="n"/>
      <c r="H62" s="11" t="n"/>
      <c r="I62" s="11" t="n"/>
      <c r="J62" s="15">
        <f>IF($A62="","",D62+E62+F62)</f>
        <v/>
      </c>
      <c r="K62" s="15">
        <f>IF($A62="","",J62*Settings!$B$6)</f>
        <v/>
      </c>
      <c r="L62" s="15">
        <f>IF($A62="","",J62*Settings!$B$7+Settings!$B$8)</f>
        <v/>
      </c>
      <c r="M62" s="15">
        <f>IF($A62="","",IF(G62="Yes",MIN(J62*Settings!$B$9,Settings!$B$10),0))</f>
        <v/>
      </c>
      <c r="N62" s="15">
        <f>IF($A62="","",J62*Settings!$B$11)</f>
        <v/>
      </c>
      <c r="O62" s="15">
        <f>IF($A62="","",K62+L62+M62+N62)</f>
        <v/>
      </c>
      <c r="P62" s="15">
        <f>IF($A62="","",J62-O62)</f>
        <v/>
      </c>
      <c r="Q62" s="15">
        <f>IF($A62="","",P62-H62-I62)</f>
        <v/>
      </c>
    </row>
    <row r="63">
      <c r="A63" s="13" t="n"/>
      <c r="B63" s="14" t="n"/>
      <c r="C63" s="12" t="n"/>
      <c r="D63" s="11" t="n"/>
      <c r="E63" s="11" t="n"/>
      <c r="F63" s="11" t="n"/>
      <c r="G63" s="12" t="n"/>
      <c r="H63" s="11" t="n"/>
      <c r="I63" s="11" t="n"/>
      <c r="J63" s="15">
        <f>IF($A63="","",D63+E63+F63)</f>
        <v/>
      </c>
      <c r="K63" s="15">
        <f>IF($A63="","",J63*Settings!$B$6)</f>
        <v/>
      </c>
      <c r="L63" s="15">
        <f>IF($A63="","",J63*Settings!$B$7+Settings!$B$8)</f>
        <v/>
      </c>
      <c r="M63" s="15">
        <f>IF($A63="","",IF(G63="Yes",MIN(J63*Settings!$B$9,Settings!$B$10),0))</f>
        <v/>
      </c>
      <c r="N63" s="15">
        <f>IF($A63="","",J63*Settings!$B$11)</f>
        <v/>
      </c>
      <c r="O63" s="15">
        <f>IF($A63="","",K63+L63+M63+N63)</f>
        <v/>
      </c>
      <c r="P63" s="15">
        <f>IF($A63="","",J63-O63)</f>
        <v/>
      </c>
      <c r="Q63" s="15">
        <f>IF($A63="","",P63-H63-I63)</f>
        <v/>
      </c>
    </row>
    <row r="64">
      <c r="A64" s="13" t="n"/>
      <c r="B64" s="14" t="n"/>
      <c r="C64" s="12" t="n"/>
      <c r="D64" s="11" t="n"/>
      <c r="E64" s="11" t="n"/>
      <c r="F64" s="11" t="n"/>
      <c r="G64" s="12" t="n"/>
      <c r="H64" s="11" t="n"/>
      <c r="I64" s="11" t="n"/>
      <c r="J64" s="15">
        <f>IF($A64="","",D64+E64+F64)</f>
        <v/>
      </c>
      <c r="K64" s="15">
        <f>IF($A64="","",J64*Settings!$B$6)</f>
        <v/>
      </c>
      <c r="L64" s="15">
        <f>IF($A64="","",J64*Settings!$B$7+Settings!$B$8)</f>
        <v/>
      </c>
      <c r="M64" s="15">
        <f>IF($A64="","",IF(G64="Yes",MIN(J64*Settings!$B$9,Settings!$B$10),0))</f>
        <v/>
      </c>
      <c r="N64" s="15">
        <f>IF($A64="","",J64*Settings!$B$11)</f>
        <v/>
      </c>
      <c r="O64" s="15">
        <f>IF($A64="","",K64+L64+M64+N64)</f>
        <v/>
      </c>
      <c r="P64" s="15">
        <f>IF($A64="","",J64-O64)</f>
        <v/>
      </c>
      <c r="Q64" s="15">
        <f>IF($A64="","",P64-H64-I64)</f>
        <v/>
      </c>
    </row>
    <row r="65">
      <c r="A65" s="13" t="n"/>
      <c r="B65" s="14" t="n"/>
      <c r="C65" s="12" t="n"/>
      <c r="D65" s="11" t="n"/>
      <c r="E65" s="11" t="n"/>
      <c r="F65" s="11" t="n"/>
      <c r="G65" s="12" t="n"/>
      <c r="H65" s="11" t="n"/>
      <c r="I65" s="11" t="n"/>
      <c r="J65" s="15">
        <f>IF($A65="","",D65+E65+F65)</f>
        <v/>
      </c>
      <c r="K65" s="15">
        <f>IF($A65="","",J65*Settings!$B$6)</f>
        <v/>
      </c>
      <c r="L65" s="15">
        <f>IF($A65="","",J65*Settings!$B$7+Settings!$B$8)</f>
        <v/>
      </c>
      <c r="M65" s="15">
        <f>IF($A65="","",IF(G65="Yes",MIN(J65*Settings!$B$9,Settings!$B$10),0))</f>
        <v/>
      </c>
      <c r="N65" s="15">
        <f>IF($A65="","",J65*Settings!$B$11)</f>
        <v/>
      </c>
      <c r="O65" s="15">
        <f>IF($A65="","",K65+L65+M65+N65)</f>
        <v/>
      </c>
      <c r="P65" s="15">
        <f>IF($A65="","",J65-O65)</f>
        <v/>
      </c>
      <c r="Q65" s="15">
        <f>IF($A65="","",P65-H65-I65)</f>
        <v/>
      </c>
    </row>
    <row r="66">
      <c r="A66" s="13" t="n"/>
      <c r="B66" s="14" t="n"/>
      <c r="C66" s="12" t="n"/>
      <c r="D66" s="11" t="n"/>
      <c r="E66" s="11" t="n"/>
      <c r="F66" s="11" t="n"/>
      <c r="G66" s="12" t="n"/>
      <c r="H66" s="11" t="n"/>
      <c r="I66" s="11" t="n"/>
      <c r="J66" s="15">
        <f>IF($A66="","",D66+E66+F66)</f>
        <v/>
      </c>
      <c r="K66" s="15">
        <f>IF($A66="","",J66*Settings!$B$6)</f>
        <v/>
      </c>
      <c r="L66" s="15">
        <f>IF($A66="","",J66*Settings!$B$7+Settings!$B$8)</f>
        <v/>
      </c>
      <c r="M66" s="15">
        <f>IF($A66="","",IF(G66="Yes",MIN(J66*Settings!$B$9,Settings!$B$10),0))</f>
        <v/>
      </c>
      <c r="N66" s="15">
        <f>IF($A66="","",J66*Settings!$B$11)</f>
        <v/>
      </c>
      <c r="O66" s="15">
        <f>IF($A66="","",K66+L66+M66+N66)</f>
        <v/>
      </c>
      <c r="P66" s="15">
        <f>IF($A66="","",J66-O66)</f>
        <v/>
      </c>
      <c r="Q66" s="15">
        <f>IF($A66="","",P66-H66-I66)</f>
        <v/>
      </c>
    </row>
    <row r="67">
      <c r="A67" s="13" t="n"/>
      <c r="B67" s="14" t="n"/>
      <c r="C67" s="12" t="n"/>
      <c r="D67" s="11" t="n"/>
      <c r="E67" s="11" t="n"/>
      <c r="F67" s="11" t="n"/>
      <c r="G67" s="12" t="n"/>
      <c r="H67" s="11" t="n"/>
      <c r="I67" s="11" t="n"/>
      <c r="J67" s="15">
        <f>IF($A67="","",D67+E67+F67)</f>
        <v/>
      </c>
      <c r="K67" s="15">
        <f>IF($A67="","",J67*Settings!$B$6)</f>
        <v/>
      </c>
      <c r="L67" s="15">
        <f>IF($A67="","",J67*Settings!$B$7+Settings!$B$8)</f>
        <v/>
      </c>
      <c r="M67" s="15">
        <f>IF($A67="","",IF(G67="Yes",MIN(J67*Settings!$B$9,Settings!$B$10),0))</f>
        <v/>
      </c>
      <c r="N67" s="15">
        <f>IF($A67="","",J67*Settings!$B$11)</f>
        <v/>
      </c>
      <c r="O67" s="15">
        <f>IF($A67="","",K67+L67+M67+N67)</f>
        <v/>
      </c>
      <c r="P67" s="15">
        <f>IF($A67="","",J67-O67)</f>
        <v/>
      </c>
      <c r="Q67" s="15">
        <f>IF($A67="","",P67-H67-I67)</f>
        <v/>
      </c>
    </row>
    <row r="68">
      <c r="A68" s="13" t="n"/>
      <c r="B68" s="14" t="n"/>
      <c r="C68" s="12" t="n"/>
      <c r="D68" s="11" t="n"/>
      <c r="E68" s="11" t="n"/>
      <c r="F68" s="11" t="n"/>
      <c r="G68" s="12" t="n"/>
      <c r="H68" s="11" t="n"/>
      <c r="I68" s="11" t="n"/>
      <c r="J68" s="15">
        <f>IF($A68="","",D68+E68+F68)</f>
        <v/>
      </c>
      <c r="K68" s="15">
        <f>IF($A68="","",J68*Settings!$B$6)</f>
        <v/>
      </c>
      <c r="L68" s="15">
        <f>IF($A68="","",J68*Settings!$B$7+Settings!$B$8)</f>
        <v/>
      </c>
      <c r="M68" s="15">
        <f>IF($A68="","",IF(G68="Yes",MIN(J68*Settings!$B$9,Settings!$B$10),0))</f>
        <v/>
      </c>
      <c r="N68" s="15">
        <f>IF($A68="","",J68*Settings!$B$11)</f>
        <v/>
      </c>
      <c r="O68" s="15">
        <f>IF($A68="","",K68+L68+M68+N68)</f>
        <v/>
      </c>
      <c r="P68" s="15">
        <f>IF($A68="","",J68-O68)</f>
        <v/>
      </c>
      <c r="Q68" s="15">
        <f>IF($A68="","",P68-H68-I68)</f>
        <v/>
      </c>
    </row>
    <row r="69">
      <c r="A69" s="13" t="n"/>
      <c r="B69" s="14" t="n"/>
      <c r="C69" s="12" t="n"/>
      <c r="D69" s="11" t="n"/>
      <c r="E69" s="11" t="n"/>
      <c r="F69" s="11" t="n"/>
      <c r="G69" s="12" t="n"/>
      <c r="H69" s="11" t="n"/>
      <c r="I69" s="11" t="n"/>
      <c r="J69" s="15">
        <f>IF($A69="","",D69+E69+F69)</f>
        <v/>
      </c>
      <c r="K69" s="15">
        <f>IF($A69="","",J69*Settings!$B$6)</f>
        <v/>
      </c>
      <c r="L69" s="15">
        <f>IF($A69="","",J69*Settings!$B$7+Settings!$B$8)</f>
        <v/>
      </c>
      <c r="M69" s="15">
        <f>IF($A69="","",IF(G69="Yes",MIN(J69*Settings!$B$9,Settings!$B$10),0))</f>
        <v/>
      </c>
      <c r="N69" s="15">
        <f>IF($A69="","",J69*Settings!$B$11)</f>
        <v/>
      </c>
      <c r="O69" s="15">
        <f>IF($A69="","",K69+L69+M69+N69)</f>
        <v/>
      </c>
      <c r="P69" s="15">
        <f>IF($A69="","",J69-O69)</f>
        <v/>
      </c>
      <c r="Q69" s="15">
        <f>IF($A69="","",P69-H69-I69)</f>
        <v/>
      </c>
    </row>
    <row r="70">
      <c r="A70" s="13" t="n"/>
      <c r="B70" s="14" t="n"/>
      <c r="C70" s="12" t="n"/>
      <c r="D70" s="11" t="n"/>
      <c r="E70" s="11" t="n"/>
      <c r="F70" s="11" t="n"/>
      <c r="G70" s="12" t="n"/>
      <c r="H70" s="11" t="n"/>
      <c r="I70" s="11" t="n"/>
      <c r="J70" s="15">
        <f>IF($A70="","",D70+E70+F70)</f>
        <v/>
      </c>
      <c r="K70" s="15">
        <f>IF($A70="","",J70*Settings!$B$6)</f>
        <v/>
      </c>
      <c r="L70" s="15">
        <f>IF($A70="","",J70*Settings!$B$7+Settings!$B$8)</f>
        <v/>
      </c>
      <c r="M70" s="15">
        <f>IF($A70="","",IF(G70="Yes",MIN(J70*Settings!$B$9,Settings!$B$10),0))</f>
        <v/>
      </c>
      <c r="N70" s="15">
        <f>IF($A70="","",J70*Settings!$B$11)</f>
        <v/>
      </c>
      <c r="O70" s="15">
        <f>IF($A70="","",K70+L70+M70+N70)</f>
        <v/>
      </c>
      <c r="P70" s="15">
        <f>IF($A70="","",J70-O70)</f>
        <v/>
      </c>
      <c r="Q70" s="15">
        <f>IF($A70="","",P70-H70-I70)</f>
        <v/>
      </c>
    </row>
    <row r="71">
      <c r="A71" s="13" t="n"/>
      <c r="B71" s="14" t="n"/>
      <c r="C71" s="12" t="n"/>
      <c r="D71" s="11" t="n"/>
      <c r="E71" s="11" t="n"/>
      <c r="F71" s="11" t="n"/>
      <c r="G71" s="12" t="n"/>
      <c r="H71" s="11" t="n"/>
      <c r="I71" s="11" t="n"/>
      <c r="J71" s="15">
        <f>IF($A71="","",D71+E71+F71)</f>
        <v/>
      </c>
      <c r="K71" s="15">
        <f>IF($A71="","",J71*Settings!$B$6)</f>
        <v/>
      </c>
      <c r="L71" s="15">
        <f>IF($A71="","",J71*Settings!$B$7+Settings!$B$8)</f>
        <v/>
      </c>
      <c r="M71" s="15">
        <f>IF($A71="","",IF(G71="Yes",MIN(J71*Settings!$B$9,Settings!$B$10),0))</f>
        <v/>
      </c>
      <c r="N71" s="15">
        <f>IF($A71="","",J71*Settings!$B$11)</f>
        <v/>
      </c>
      <c r="O71" s="15">
        <f>IF($A71="","",K71+L71+M71+N71)</f>
        <v/>
      </c>
      <c r="P71" s="15">
        <f>IF($A71="","",J71-O71)</f>
        <v/>
      </c>
      <c r="Q71" s="15">
        <f>IF($A71="","",P71-H71-I71)</f>
        <v/>
      </c>
    </row>
    <row r="72">
      <c r="A72" s="13" t="n"/>
      <c r="B72" s="14" t="n"/>
      <c r="C72" s="12" t="n"/>
      <c r="D72" s="11" t="n"/>
      <c r="E72" s="11" t="n"/>
      <c r="F72" s="11" t="n"/>
      <c r="G72" s="12" t="n"/>
      <c r="H72" s="11" t="n"/>
      <c r="I72" s="11" t="n"/>
      <c r="J72" s="15">
        <f>IF($A72="","",D72+E72+F72)</f>
        <v/>
      </c>
      <c r="K72" s="15">
        <f>IF($A72="","",J72*Settings!$B$6)</f>
        <v/>
      </c>
      <c r="L72" s="15">
        <f>IF($A72="","",J72*Settings!$B$7+Settings!$B$8)</f>
        <v/>
      </c>
      <c r="M72" s="15">
        <f>IF($A72="","",IF(G72="Yes",MIN(J72*Settings!$B$9,Settings!$B$10),0))</f>
        <v/>
      </c>
      <c r="N72" s="15">
        <f>IF($A72="","",J72*Settings!$B$11)</f>
        <v/>
      </c>
      <c r="O72" s="15">
        <f>IF($A72="","",K72+L72+M72+N72)</f>
        <v/>
      </c>
      <c r="P72" s="15">
        <f>IF($A72="","",J72-O72)</f>
        <v/>
      </c>
      <c r="Q72" s="15">
        <f>IF($A72="","",P72-H72-I72)</f>
        <v/>
      </c>
    </row>
    <row r="73">
      <c r="A73" s="13" t="n"/>
      <c r="B73" s="14" t="n"/>
      <c r="C73" s="12" t="n"/>
      <c r="D73" s="11" t="n"/>
      <c r="E73" s="11" t="n"/>
      <c r="F73" s="11" t="n"/>
      <c r="G73" s="12" t="n"/>
      <c r="H73" s="11" t="n"/>
      <c r="I73" s="11" t="n"/>
      <c r="J73" s="15">
        <f>IF($A73="","",D73+E73+F73)</f>
        <v/>
      </c>
      <c r="K73" s="15">
        <f>IF($A73="","",J73*Settings!$B$6)</f>
        <v/>
      </c>
      <c r="L73" s="15">
        <f>IF($A73="","",J73*Settings!$B$7+Settings!$B$8)</f>
        <v/>
      </c>
      <c r="M73" s="15">
        <f>IF($A73="","",IF(G73="Yes",MIN(J73*Settings!$B$9,Settings!$B$10),0))</f>
        <v/>
      </c>
      <c r="N73" s="15">
        <f>IF($A73="","",J73*Settings!$B$11)</f>
        <v/>
      </c>
      <c r="O73" s="15">
        <f>IF($A73="","",K73+L73+M73+N73)</f>
        <v/>
      </c>
      <c r="P73" s="15">
        <f>IF($A73="","",J73-O73)</f>
        <v/>
      </c>
      <c r="Q73" s="15">
        <f>IF($A73="","",P73-H73-I73)</f>
        <v/>
      </c>
    </row>
    <row r="74">
      <c r="A74" s="13" t="n"/>
      <c r="B74" s="14" t="n"/>
      <c r="C74" s="12" t="n"/>
      <c r="D74" s="11" t="n"/>
      <c r="E74" s="11" t="n"/>
      <c r="F74" s="11" t="n"/>
      <c r="G74" s="12" t="n"/>
      <c r="H74" s="11" t="n"/>
      <c r="I74" s="11" t="n"/>
      <c r="J74" s="15">
        <f>IF($A74="","",D74+E74+F74)</f>
        <v/>
      </c>
      <c r="K74" s="15">
        <f>IF($A74="","",J74*Settings!$B$6)</f>
        <v/>
      </c>
      <c r="L74" s="15">
        <f>IF($A74="","",J74*Settings!$B$7+Settings!$B$8)</f>
        <v/>
      </c>
      <c r="M74" s="15">
        <f>IF($A74="","",IF(G74="Yes",MIN(J74*Settings!$B$9,Settings!$B$10),0))</f>
        <v/>
      </c>
      <c r="N74" s="15">
        <f>IF($A74="","",J74*Settings!$B$11)</f>
        <v/>
      </c>
      <c r="O74" s="15">
        <f>IF($A74="","",K74+L74+M74+N74)</f>
        <v/>
      </c>
      <c r="P74" s="15">
        <f>IF($A74="","",J74-O74)</f>
        <v/>
      </c>
      <c r="Q74" s="15">
        <f>IF($A74="","",P74-H74-I74)</f>
        <v/>
      </c>
    </row>
    <row r="75">
      <c r="A75" s="13" t="n"/>
      <c r="B75" s="14" t="n"/>
      <c r="C75" s="12" t="n"/>
      <c r="D75" s="11" t="n"/>
      <c r="E75" s="11" t="n"/>
      <c r="F75" s="11" t="n"/>
      <c r="G75" s="12" t="n"/>
      <c r="H75" s="11" t="n"/>
      <c r="I75" s="11" t="n"/>
      <c r="J75" s="15">
        <f>IF($A75="","",D75+E75+F75)</f>
        <v/>
      </c>
      <c r="K75" s="15">
        <f>IF($A75="","",J75*Settings!$B$6)</f>
        <v/>
      </c>
      <c r="L75" s="15">
        <f>IF($A75="","",J75*Settings!$B$7+Settings!$B$8)</f>
        <v/>
      </c>
      <c r="M75" s="15">
        <f>IF($A75="","",IF(G75="Yes",MIN(J75*Settings!$B$9,Settings!$B$10),0))</f>
        <v/>
      </c>
      <c r="N75" s="15">
        <f>IF($A75="","",J75*Settings!$B$11)</f>
        <v/>
      </c>
      <c r="O75" s="15">
        <f>IF($A75="","",K75+L75+M75+N75)</f>
        <v/>
      </c>
      <c r="P75" s="15">
        <f>IF($A75="","",J75-O75)</f>
        <v/>
      </c>
      <c r="Q75" s="15">
        <f>IF($A75="","",P75-H75-I75)</f>
        <v/>
      </c>
    </row>
    <row r="76">
      <c r="A76" s="13" t="n"/>
      <c r="B76" s="14" t="n"/>
      <c r="C76" s="12" t="n"/>
      <c r="D76" s="11" t="n"/>
      <c r="E76" s="11" t="n"/>
      <c r="F76" s="11" t="n"/>
      <c r="G76" s="12" t="n"/>
      <c r="H76" s="11" t="n"/>
      <c r="I76" s="11" t="n"/>
      <c r="J76" s="15">
        <f>IF($A76="","",D76+E76+F76)</f>
        <v/>
      </c>
      <c r="K76" s="15">
        <f>IF($A76="","",J76*Settings!$B$6)</f>
        <v/>
      </c>
      <c r="L76" s="15">
        <f>IF($A76="","",J76*Settings!$B$7+Settings!$B$8)</f>
        <v/>
      </c>
      <c r="M76" s="15">
        <f>IF($A76="","",IF(G76="Yes",MIN(J76*Settings!$B$9,Settings!$B$10),0))</f>
        <v/>
      </c>
      <c r="N76" s="15">
        <f>IF($A76="","",J76*Settings!$B$11)</f>
        <v/>
      </c>
      <c r="O76" s="15">
        <f>IF($A76="","",K76+L76+M76+N76)</f>
        <v/>
      </c>
      <c r="P76" s="15">
        <f>IF($A76="","",J76-O76)</f>
        <v/>
      </c>
      <c r="Q76" s="15">
        <f>IF($A76="","",P76-H76-I76)</f>
        <v/>
      </c>
    </row>
    <row r="77">
      <c r="A77" s="13" t="n"/>
      <c r="B77" s="14" t="n"/>
      <c r="C77" s="12" t="n"/>
      <c r="D77" s="11" t="n"/>
      <c r="E77" s="11" t="n"/>
      <c r="F77" s="11" t="n"/>
      <c r="G77" s="12" t="n"/>
      <c r="H77" s="11" t="n"/>
      <c r="I77" s="11" t="n"/>
      <c r="J77" s="15">
        <f>IF($A77="","",D77+E77+F77)</f>
        <v/>
      </c>
      <c r="K77" s="15">
        <f>IF($A77="","",J77*Settings!$B$6)</f>
        <v/>
      </c>
      <c r="L77" s="15">
        <f>IF($A77="","",J77*Settings!$B$7+Settings!$B$8)</f>
        <v/>
      </c>
      <c r="M77" s="15">
        <f>IF($A77="","",IF(G77="Yes",MIN(J77*Settings!$B$9,Settings!$B$10),0))</f>
        <v/>
      </c>
      <c r="N77" s="15">
        <f>IF($A77="","",J77*Settings!$B$11)</f>
        <v/>
      </c>
      <c r="O77" s="15">
        <f>IF($A77="","",K77+L77+M77+N77)</f>
        <v/>
      </c>
      <c r="P77" s="15">
        <f>IF($A77="","",J77-O77)</f>
        <v/>
      </c>
      <c r="Q77" s="15">
        <f>IF($A77="","",P77-H77-I77)</f>
        <v/>
      </c>
    </row>
    <row r="78">
      <c r="A78" s="13" t="n"/>
      <c r="B78" s="14" t="n"/>
      <c r="C78" s="12" t="n"/>
      <c r="D78" s="11" t="n"/>
      <c r="E78" s="11" t="n"/>
      <c r="F78" s="11" t="n"/>
      <c r="G78" s="12" t="n"/>
      <c r="H78" s="11" t="n"/>
      <c r="I78" s="11" t="n"/>
      <c r="J78" s="15">
        <f>IF($A78="","",D78+E78+F78)</f>
        <v/>
      </c>
      <c r="K78" s="15">
        <f>IF($A78="","",J78*Settings!$B$6)</f>
        <v/>
      </c>
      <c r="L78" s="15">
        <f>IF($A78="","",J78*Settings!$B$7+Settings!$B$8)</f>
        <v/>
      </c>
      <c r="M78" s="15">
        <f>IF($A78="","",IF(G78="Yes",MIN(J78*Settings!$B$9,Settings!$B$10),0))</f>
        <v/>
      </c>
      <c r="N78" s="15">
        <f>IF($A78="","",J78*Settings!$B$11)</f>
        <v/>
      </c>
      <c r="O78" s="15">
        <f>IF($A78="","",K78+L78+M78+N78)</f>
        <v/>
      </c>
      <c r="P78" s="15">
        <f>IF($A78="","",J78-O78)</f>
        <v/>
      </c>
      <c r="Q78" s="15">
        <f>IF($A78="","",P78-H78-I78)</f>
        <v/>
      </c>
    </row>
    <row r="79">
      <c r="A79" s="13" t="n"/>
      <c r="B79" s="14" t="n"/>
      <c r="C79" s="12" t="n"/>
      <c r="D79" s="11" t="n"/>
      <c r="E79" s="11" t="n"/>
      <c r="F79" s="11" t="n"/>
      <c r="G79" s="12" t="n"/>
      <c r="H79" s="11" t="n"/>
      <c r="I79" s="11" t="n"/>
      <c r="J79" s="15">
        <f>IF($A79="","",D79+E79+F79)</f>
        <v/>
      </c>
      <c r="K79" s="15">
        <f>IF($A79="","",J79*Settings!$B$6)</f>
        <v/>
      </c>
      <c r="L79" s="15">
        <f>IF($A79="","",J79*Settings!$B$7+Settings!$B$8)</f>
        <v/>
      </c>
      <c r="M79" s="15">
        <f>IF($A79="","",IF(G79="Yes",MIN(J79*Settings!$B$9,Settings!$B$10),0))</f>
        <v/>
      </c>
      <c r="N79" s="15">
        <f>IF($A79="","",J79*Settings!$B$11)</f>
        <v/>
      </c>
      <c r="O79" s="15">
        <f>IF($A79="","",K79+L79+M79+N79)</f>
        <v/>
      </c>
      <c r="P79" s="15">
        <f>IF($A79="","",J79-O79)</f>
        <v/>
      </c>
      <c r="Q79" s="15">
        <f>IF($A79="","",P79-H79-I79)</f>
        <v/>
      </c>
    </row>
    <row r="80">
      <c r="A80" s="13" t="n"/>
      <c r="B80" s="14" t="n"/>
      <c r="C80" s="12" t="n"/>
      <c r="D80" s="11" t="n"/>
      <c r="E80" s="11" t="n"/>
      <c r="F80" s="11" t="n"/>
      <c r="G80" s="12" t="n"/>
      <c r="H80" s="11" t="n"/>
      <c r="I80" s="11" t="n"/>
      <c r="J80" s="15">
        <f>IF($A80="","",D80+E80+F80)</f>
        <v/>
      </c>
      <c r="K80" s="15">
        <f>IF($A80="","",J80*Settings!$B$6)</f>
        <v/>
      </c>
      <c r="L80" s="15">
        <f>IF($A80="","",J80*Settings!$B$7+Settings!$B$8)</f>
        <v/>
      </c>
      <c r="M80" s="15">
        <f>IF($A80="","",IF(G80="Yes",MIN(J80*Settings!$B$9,Settings!$B$10),0))</f>
        <v/>
      </c>
      <c r="N80" s="15">
        <f>IF($A80="","",J80*Settings!$B$11)</f>
        <v/>
      </c>
      <c r="O80" s="15">
        <f>IF($A80="","",K80+L80+M80+N80)</f>
        <v/>
      </c>
      <c r="P80" s="15">
        <f>IF($A80="","",J80-O80)</f>
        <v/>
      </c>
      <c r="Q80" s="15">
        <f>IF($A80="","",P80-H80-I80)</f>
        <v/>
      </c>
    </row>
    <row r="81">
      <c r="A81" s="13" t="n"/>
      <c r="B81" s="14" t="n"/>
      <c r="C81" s="12" t="n"/>
      <c r="D81" s="11" t="n"/>
      <c r="E81" s="11" t="n"/>
      <c r="F81" s="11" t="n"/>
      <c r="G81" s="12" t="n"/>
      <c r="H81" s="11" t="n"/>
      <c r="I81" s="11" t="n"/>
      <c r="J81" s="15">
        <f>IF($A81="","",D81+E81+F81)</f>
        <v/>
      </c>
      <c r="K81" s="15">
        <f>IF($A81="","",J81*Settings!$B$6)</f>
        <v/>
      </c>
      <c r="L81" s="15">
        <f>IF($A81="","",J81*Settings!$B$7+Settings!$B$8)</f>
        <v/>
      </c>
      <c r="M81" s="15">
        <f>IF($A81="","",IF(G81="Yes",MIN(J81*Settings!$B$9,Settings!$B$10),0))</f>
        <v/>
      </c>
      <c r="N81" s="15">
        <f>IF($A81="","",J81*Settings!$B$11)</f>
        <v/>
      </c>
      <c r="O81" s="15">
        <f>IF($A81="","",K81+L81+M81+N81)</f>
        <v/>
      </c>
      <c r="P81" s="15">
        <f>IF($A81="","",J81-O81)</f>
        <v/>
      </c>
      <c r="Q81" s="15">
        <f>IF($A81="","",P81-H81-I81)</f>
        <v/>
      </c>
    </row>
    <row r="82">
      <c r="A82" s="13" t="n"/>
      <c r="B82" s="14" t="n"/>
      <c r="C82" s="12" t="n"/>
      <c r="D82" s="11" t="n"/>
      <c r="E82" s="11" t="n"/>
      <c r="F82" s="11" t="n"/>
      <c r="G82" s="12" t="n"/>
      <c r="H82" s="11" t="n"/>
      <c r="I82" s="11" t="n"/>
      <c r="J82" s="15">
        <f>IF($A82="","",D82+E82+F82)</f>
        <v/>
      </c>
      <c r="K82" s="15">
        <f>IF($A82="","",J82*Settings!$B$6)</f>
        <v/>
      </c>
      <c r="L82" s="15">
        <f>IF($A82="","",J82*Settings!$B$7+Settings!$B$8)</f>
        <v/>
      </c>
      <c r="M82" s="15">
        <f>IF($A82="","",IF(G82="Yes",MIN(J82*Settings!$B$9,Settings!$B$10),0))</f>
        <v/>
      </c>
      <c r="N82" s="15">
        <f>IF($A82="","",J82*Settings!$B$11)</f>
        <v/>
      </c>
      <c r="O82" s="15">
        <f>IF($A82="","",K82+L82+M82+N82)</f>
        <v/>
      </c>
      <c r="P82" s="15">
        <f>IF($A82="","",J82-O82)</f>
        <v/>
      </c>
      <c r="Q82" s="15">
        <f>IF($A82="","",P82-H82-I82)</f>
        <v/>
      </c>
    </row>
    <row r="83">
      <c r="A83" s="13" t="n"/>
      <c r="B83" s="14" t="n"/>
      <c r="C83" s="12" t="n"/>
      <c r="D83" s="11" t="n"/>
      <c r="E83" s="11" t="n"/>
      <c r="F83" s="11" t="n"/>
      <c r="G83" s="12" t="n"/>
      <c r="H83" s="11" t="n"/>
      <c r="I83" s="11" t="n"/>
      <c r="J83" s="15">
        <f>IF($A83="","",D83+E83+F83)</f>
        <v/>
      </c>
      <c r="K83" s="15">
        <f>IF($A83="","",J83*Settings!$B$6)</f>
        <v/>
      </c>
      <c r="L83" s="15">
        <f>IF($A83="","",J83*Settings!$B$7+Settings!$B$8)</f>
        <v/>
      </c>
      <c r="M83" s="15">
        <f>IF($A83="","",IF(G83="Yes",MIN(J83*Settings!$B$9,Settings!$B$10),0))</f>
        <v/>
      </c>
      <c r="N83" s="15">
        <f>IF($A83="","",J83*Settings!$B$11)</f>
        <v/>
      </c>
      <c r="O83" s="15">
        <f>IF($A83="","",K83+L83+M83+N83)</f>
        <v/>
      </c>
      <c r="P83" s="15">
        <f>IF($A83="","",J83-O83)</f>
        <v/>
      </c>
      <c r="Q83" s="15">
        <f>IF($A83="","",P83-H83-I83)</f>
        <v/>
      </c>
    </row>
    <row r="84">
      <c r="A84" s="13" t="n"/>
      <c r="B84" s="14" t="n"/>
      <c r="C84" s="12" t="n"/>
      <c r="D84" s="11" t="n"/>
      <c r="E84" s="11" t="n"/>
      <c r="F84" s="11" t="n"/>
      <c r="G84" s="12" t="n"/>
      <c r="H84" s="11" t="n"/>
      <c r="I84" s="11" t="n"/>
      <c r="J84" s="15">
        <f>IF($A84="","",D84+E84+F84)</f>
        <v/>
      </c>
      <c r="K84" s="15">
        <f>IF($A84="","",J84*Settings!$B$6)</f>
        <v/>
      </c>
      <c r="L84" s="15">
        <f>IF($A84="","",J84*Settings!$B$7+Settings!$B$8)</f>
        <v/>
      </c>
      <c r="M84" s="15">
        <f>IF($A84="","",IF(G84="Yes",MIN(J84*Settings!$B$9,Settings!$B$10),0))</f>
        <v/>
      </c>
      <c r="N84" s="15">
        <f>IF($A84="","",J84*Settings!$B$11)</f>
        <v/>
      </c>
      <c r="O84" s="15">
        <f>IF($A84="","",K84+L84+M84+N84)</f>
        <v/>
      </c>
      <c r="P84" s="15">
        <f>IF($A84="","",J84-O84)</f>
        <v/>
      </c>
      <c r="Q84" s="15">
        <f>IF($A84="","",P84-H84-I84)</f>
        <v/>
      </c>
    </row>
    <row r="85">
      <c r="A85" s="13" t="n"/>
      <c r="B85" s="14" t="n"/>
      <c r="C85" s="12" t="n"/>
      <c r="D85" s="11" t="n"/>
      <c r="E85" s="11" t="n"/>
      <c r="F85" s="11" t="n"/>
      <c r="G85" s="12" t="n"/>
      <c r="H85" s="11" t="n"/>
      <c r="I85" s="11" t="n"/>
      <c r="J85" s="15">
        <f>IF($A85="","",D85+E85+F85)</f>
        <v/>
      </c>
      <c r="K85" s="15">
        <f>IF($A85="","",J85*Settings!$B$6)</f>
        <v/>
      </c>
      <c r="L85" s="15">
        <f>IF($A85="","",J85*Settings!$B$7+Settings!$B$8)</f>
        <v/>
      </c>
      <c r="M85" s="15">
        <f>IF($A85="","",IF(G85="Yes",MIN(J85*Settings!$B$9,Settings!$B$10),0))</f>
        <v/>
      </c>
      <c r="N85" s="15">
        <f>IF($A85="","",J85*Settings!$B$11)</f>
        <v/>
      </c>
      <c r="O85" s="15">
        <f>IF($A85="","",K85+L85+M85+N85)</f>
        <v/>
      </c>
      <c r="P85" s="15">
        <f>IF($A85="","",J85-O85)</f>
        <v/>
      </c>
      <c r="Q85" s="15">
        <f>IF($A85="","",P85-H85-I85)</f>
        <v/>
      </c>
    </row>
    <row r="86">
      <c r="A86" s="13" t="n"/>
      <c r="B86" s="14" t="n"/>
      <c r="C86" s="12" t="n"/>
      <c r="D86" s="11" t="n"/>
      <c r="E86" s="11" t="n"/>
      <c r="F86" s="11" t="n"/>
      <c r="G86" s="12" t="n"/>
      <c r="H86" s="11" t="n"/>
      <c r="I86" s="11" t="n"/>
      <c r="J86" s="15">
        <f>IF($A86="","",D86+E86+F86)</f>
        <v/>
      </c>
      <c r="K86" s="15">
        <f>IF($A86="","",J86*Settings!$B$6)</f>
        <v/>
      </c>
      <c r="L86" s="15">
        <f>IF($A86="","",J86*Settings!$B$7+Settings!$B$8)</f>
        <v/>
      </c>
      <c r="M86" s="15">
        <f>IF($A86="","",IF(G86="Yes",MIN(J86*Settings!$B$9,Settings!$B$10),0))</f>
        <v/>
      </c>
      <c r="N86" s="15">
        <f>IF($A86="","",J86*Settings!$B$11)</f>
        <v/>
      </c>
      <c r="O86" s="15">
        <f>IF($A86="","",K86+L86+M86+N86)</f>
        <v/>
      </c>
      <c r="P86" s="15">
        <f>IF($A86="","",J86-O86)</f>
        <v/>
      </c>
      <c r="Q86" s="15">
        <f>IF($A86="","",P86-H86-I86)</f>
        <v/>
      </c>
    </row>
    <row r="87">
      <c r="A87" s="13" t="n"/>
      <c r="B87" s="14" t="n"/>
      <c r="C87" s="12" t="n"/>
      <c r="D87" s="11" t="n"/>
      <c r="E87" s="11" t="n"/>
      <c r="F87" s="11" t="n"/>
      <c r="G87" s="12" t="n"/>
      <c r="H87" s="11" t="n"/>
      <c r="I87" s="11" t="n"/>
      <c r="J87" s="15">
        <f>IF($A87="","",D87+E87+F87)</f>
        <v/>
      </c>
      <c r="K87" s="15">
        <f>IF($A87="","",J87*Settings!$B$6)</f>
        <v/>
      </c>
      <c r="L87" s="15">
        <f>IF($A87="","",J87*Settings!$B$7+Settings!$B$8)</f>
        <v/>
      </c>
      <c r="M87" s="15">
        <f>IF($A87="","",IF(G87="Yes",MIN(J87*Settings!$B$9,Settings!$B$10),0))</f>
        <v/>
      </c>
      <c r="N87" s="15">
        <f>IF($A87="","",J87*Settings!$B$11)</f>
        <v/>
      </c>
      <c r="O87" s="15">
        <f>IF($A87="","",K87+L87+M87+N87)</f>
        <v/>
      </c>
      <c r="P87" s="15">
        <f>IF($A87="","",J87-O87)</f>
        <v/>
      </c>
      <c r="Q87" s="15">
        <f>IF($A87="","",P87-H87-I87)</f>
        <v/>
      </c>
    </row>
    <row r="88">
      <c r="A88" s="13" t="n"/>
      <c r="B88" s="14" t="n"/>
      <c r="C88" s="12" t="n"/>
      <c r="D88" s="11" t="n"/>
      <c r="E88" s="11" t="n"/>
      <c r="F88" s="11" t="n"/>
      <c r="G88" s="12" t="n"/>
      <c r="H88" s="11" t="n"/>
      <c r="I88" s="11" t="n"/>
      <c r="J88" s="15">
        <f>IF($A88="","",D88+E88+F88)</f>
        <v/>
      </c>
      <c r="K88" s="15">
        <f>IF($A88="","",J88*Settings!$B$6)</f>
        <v/>
      </c>
      <c r="L88" s="15">
        <f>IF($A88="","",J88*Settings!$B$7+Settings!$B$8)</f>
        <v/>
      </c>
      <c r="M88" s="15">
        <f>IF($A88="","",IF(G88="Yes",MIN(J88*Settings!$B$9,Settings!$B$10),0))</f>
        <v/>
      </c>
      <c r="N88" s="15">
        <f>IF($A88="","",J88*Settings!$B$11)</f>
        <v/>
      </c>
      <c r="O88" s="15">
        <f>IF($A88="","",K88+L88+M88+N88)</f>
        <v/>
      </c>
      <c r="P88" s="15">
        <f>IF($A88="","",J88-O88)</f>
        <v/>
      </c>
      <c r="Q88" s="15">
        <f>IF($A88="","",P88-H88-I88)</f>
        <v/>
      </c>
    </row>
    <row r="89">
      <c r="A89" s="13" t="n"/>
      <c r="B89" s="14" t="n"/>
      <c r="C89" s="12" t="n"/>
      <c r="D89" s="11" t="n"/>
      <c r="E89" s="11" t="n"/>
      <c r="F89" s="11" t="n"/>
      <c r="G89" s="12" t="n"/>
      <c r="H89" s="11" t="n"/>
      <c r="I89" s="11" t="n"/>
      <c r="J89" s="15">
        <f>IF($A89="","",D89+E89+F89)</f>
        <v/>
      </c>
      <c r="K89" s="15">
        <f>IF($A89="","",J89*Settings!$B$6)</f>
        <v/>
      </c>
      <c r="L89" s="15">
        <f>IF($A89="","",J89*Settings!$B$7+Settings!$B$8)</f>
        <v/>
      </c>
      <c r="M89" s="15">
        <f>IF($A89="","",IF(G89="Yes",MIN(J89*Settings!$B$9,Settings!$B$10),0))</f>
        <v/>
      </c>
      <c r="N89" s="15">
        <f>IF($A89="","",J89*Settings!$B$11)</f>
        <v/>
      </c>
      <c r="O89" s="15">
        <f>IF($A89="","",K89+L89+M89+N89)</f>
        <v/>
      </c>
      <c r="P89" s="15">
        <f>IF($A89="","",J89-O89)</f>
        <v/>
      </c>
      <c r="Q89" s="15">
        <f>IF($A89="","",P89-H89-I89)</f>
        <v/>
      </c>
    </row>
    <row r="90">
      <c r="A90" s="13" t="n"/>
      <c r="B90" s="14" t="n"/>
      <c r="C90" s="12" t="n"/>
      <c r="D90" s="11" t="n"/>
      <c r="E90" s="11" t="n"/>
      <c r="F90" s="11" t="n"/>
      <c r="G90" s="12" t="n"/>
      <c r="H90" s="11" t="n"/>
      <c r="I90" s="11" t="n"/>
      <c r="J90" s="15">
        <f>IF($A90="","",D90+E90+F90)</f>
        <v/>
      </c>
      <c r="K90" s="15">
        <f>IF($A90="","",J90*Settings!$B$6)</f>
        <v/>
      </c>
      <c r="L90" s="15">
        <f>IF($A90="","",J90*Settings!$B$7+Settings!$B$8)</f>
        <v/>
      </c>
      <c r="M90" s="15">
        <f>IF($A90="","",IF(G90="Yes",MIN(J90*Settings!$B$9,Settings!$B$10),0))</f>
        <v/>
      </c>
      <c r="N90" s="15">
        <f>IF($A90="","",J90*Settings!$B$11)</f>
        <v/>
      </c>
      <c r="O90" s="15">
        <f>IF($A90="","",K90+L90+M90+N90)</f>
        <v/>
      </c>
      <c r="P90" s="15">
        <f>IF($A90="","",J90-O90)</f>
        <v/>
      </c>
      <c r="Q90" s="15">
        <f>IF($A90="","",P90-H90-I90)</f>
        <v/>
      </c>
    </row>
    <row r="91">
      <c r="A91" s="13" t="n"/>
      <c r="B91" s="14" t="n"/>
      <c r="C91" s="12" t="n"/>
      <c r="D91" s="11" t="n"/>
      <c r="E91" s="11" t="n"/>
      <c r="F91" s="11" t="n"/>
      <c r="G91" s="12" t="n"/>
      <c r="H91" s="11" t="n"/>
      <c r="I91" s="11" t="n"/>
      <c r="J91" s="15">
        <f>IF($A91="","",D91+E91+F91)</f>
        <v/>
      </c>
      <c r="K91" s="15">
        <f>IF($A91="","",J91*Settings!$B$6)</f>
        <v/>
      </c>
      <c r="L91" s="15">
        <f>IF($A91="","",J91*Settings!$B$7+Settings!$B$8)</f>
        <v/>
      </c>
      <c r="M91" s="15">
        <f>IF($A91="","",IF(G91="Yes",MIN(J91*Settings!$B$9,Settings!$B$10),0))</f>
        <v/>
      </c>
      <c r="N91" s="15">
        <f>IF($A91="","",J91*Settings!$B$11)</f>
        <v/>
      </c>
      <c r="O91" s="15">
        <f>IF($A91="","",K91+L91+M91+N91)</f>
        <v/>
      </c>
      <c r="P91" s="15">
        <f>IF($A91="","",J91-O91)</f>
        <v/>
      </c>
      <c r="Q91" s="15">
        <f>IF($A91="","",P91-H91-I91)</f>
        <v/>
      </c>
    </row>
    <row r="92">
      <c r="A92" s="13" t="n"/>
      <c r="B92" s="14" t="n"/>
      <c r="C92" s="12" t="n"/>
      <c r="D92" s="11" t="n"/>
      <c r="E92" s="11" t="n"/>
      <c r="F92" s="11" t="n"/>
      <c r="G92" s="12" t="n"/>
      <c r="H92" s="11" t="n"/>
      <c r="I92" s="11" t="n"/>
      <c r="J92" s="15">
        <f>IF($A92="","",D92+E92+F92)</f>
        <v/>
      </c>
      <c r="K92" s="15">
        <f>IF($A92="","",J92*Settings!$B$6)</f>
        <v/>
      </c>
      <c r="L92" s="15">
        <f>IF($A92="","",J92*Settings!$B$7+Settings!$B$8)</f>
        <v/>
      </c>
      <c r="M92" s="15">
        <f>IF($A92="","",IF(G92="Yes",MIN(J92*Settings!$B$9,Settings!$B$10),0))</f>
        <v/>
      </c>
      <c r="N92" s="15">
        <f>IF($A92="","",J92*Settings!$B$11)</f>
        <v/>
      </c>
      <c r="O92" s="15">
        <f>IF($A92="","",K92+L92+M92+N92)</f>
        <v/>
      </c>
      <c r="P92" s="15">
        <f>IF($A92="","",J92-O92)</f>
        <v/>
      </c>
      <c r="Q92" s="15">
        <f>IF($A92="","",P92-H92-I92)</f>
        <v/>
      </c>
    </row>
    <row r="93">
      <c r="A93" s="13" t="n"/>
      <c r="B93" s="14" t="n"/>
      <c r="C93" s="12" t="n"/>
      <c r="D93" s="11" t="n"/>
      <c r="E93" s="11" t="n"/>
      <c r="F93" s="11" t="n"/>
      <c r="G93" s="12" t="n"/>
      <c r="H93" s="11" t="n"/>
      <c r="I93" s="11" t="n"/>
      <c r="J93" s="15">
        <f>IF($A93="","",D93+E93+F93)</f>
        <v/>
      </c>
      <c r="K93" s="15">
        <f>IF($A93="","",J93*Settings!$B$6)</f>
        <v/>
      </c>
      <c r="L93" s="15">
        <f>IF($A93="","",J93*Settings!$B$7+Settings!$B$8)</f>
        <v/>
      </c>
      <c r="M93" s="15">
        <f>IF($A93="","",IF(G93="Yes",MIN(J93*Settings!$B$9,Settings!$B$10),0))</f>
        <v/>
      </c>
      <c r="N93" s="15">
        <f>IF($A93="","",J93*Settings!$B$11)</f>
        <v/>
      </c>
      <c r="O93" s="15">
        <f>IF($A93="","",K93+L93+M93+N93)</f>
        <v/>
      </c>
      <c r="P93" s="15">
        <f>IF($A93="","",J93-O93)</f>
        <v/>
      </c>
      <c r="Q93" s="15">
        <f>IF($A93="","",P93-H93-I93)</f>
        <v/>
      </c>
    </row>
    <row r="94">
      <c r="A94" s="13" t="n"/>
      <c r="B94" s="14" t="n"/>
      <c r="C94" s="12" t="n"/>
      <c r="D94" s="11" t="n"/>
      <c r="E94" s="11" t="n"/>
      <c r="F94" s="11" t="n"/>
      <c r="G94" s="12" t="n"/>
      <c r="H94" s="11" t="n"/>
      <c r="I94" s="11" t="n"/>
      <c r="J94" s="15">
        <f>IF($A94="","",D94+E94+F94)</f>
        <v/>
      </c>
      <c r="K94" s="15">
        <f>IF($A94="","",J94*Settings!$B$6)</f>
        <v/>
      </c>
      <c r="L94" s="15">
        <f>IF($A94="","",J94*Settings!$B$7+Settings!$B$8)</f>
        <v/>
      </c>
      <c r="M94" s="15">
        <f>IF($A94="","",IF(G94="Yes",MIN(J94*Settings!$B$9,Settings!$B$10),0))</f>
        <v/>
      </c>
      <c r="N94" s="15">
        <f>IF($A94="","",J94*Settings!$B$11)</f>
        <v/>
      </c>
      <c r="O94" s="15">
        <f>IF($A94="","",K94+L94+M94+N94)</f>
        <v/>
      </c>
      <c r="P94" s="15">
        <f>IF($A94="","",J94-O94)</f>
        <v/>
      </c>
      <c r="Q94" s="15">
        <f>IF($A94="","",P94-H94-I94)</f>
        <v/>
      </c>
    </row>
    <row r="95">
      <c r="A95" s="13" t="n"/>
      <c r="B95" s="14" t="n"/>
      <c r="C95" s="12" t="n"/>
      <c r="D95" s="11" t="n"/>
      <c r="E95" s="11" t="n"/>
      <c r="F95" s="11" t="n"/>
      <c r="G95" s="12" t="n"/>
      <c r="H95" s="11" t="n"/>
      <c r="I95" s="11" t="n"/>
      <c r="J95" s="15">
        <f>IF($A95="","",D95+E95+F95)</f>
        <v/>
      </c>
      <c r="K95" s="15">
        <f>IF($A95="","",J95*Settings!$B$6)</f>
        <v/>
      </c>
      <c r="L95" s="15">
        <f>IF($A95="","",J95*Settings!$B$7+Settings!$B$8)</f>
        <v/>
      </c>
      <c r="M95" s="15">
        <f>IF($A95="","",IF(G95="Yes",MIN(J95*Settings!$B$9,Settings!$B$10),0))</f>
        <v/>
      </c>
      <c r="N95" s="15">
        <f>IF($A95="","",J95*Settings!$B$11)</f>
        <v/>
      </c>
      <c r="O95" s="15">
        <f>IF($A95="","",K95+L95+M95+N95)</f>
        <v/>
      </c>
      <c r="P95" s="15">
        <f>IF($A95="","",J95-O95)</f>
        <v/>
      </c>
      <c r="Q95" s="15">
        <f>IF($A95="","",P95-H95-I95)</f>
        <v/>
      </c>
    </row>
    <row r="96">
      <c r="A96" s="13" t="n"/>
      <c r="B96" s="14" t="n"/>
      <c r="C96" s="12" t="n"/>
      <c r="D96" s="11" t="n"/>
      <c r="E96" s="11" t="n"/>
      <c r="F96" s="11" t="n"/>
      <c r="G96" s="12" t="n"/>
      <c r="H96" s="11" t="n"/>
      <c r="I96" s="11" t="n"/>
      <c r="J96" s="15">
        <f>IF($A96="","",D96+E96+F96)</f>
        <v/>
      </c>
      <c r="K96" s="15">
        <f>IF($A96="","",J96*Settings!$B$6)</f>
        <v/>
      </c>
      <c r="L96" s="15">
        <f>IF($A96="","",J96*Settings!$B$7+Settings!$B$8)</f>
        <v/>
      </c>
      <c r="M96" s="15">
        <f>IF($A96="","",IF(G96="Yes",MIN(J96*Settings!$B$9,Settings!$B$10),0))</f>
        <v/>
      </c>
      <c r="N96" s="15">
        <f>IF($A96="","",J96*Settings!$B$11)</f>
        <v/>
      </c>
      <c r="O96" s="15">
        <f>IF($A96="","",K96+L96+M96+N96)</f>
        <v/>
      </c>
      <c r="P96" s="15">
        <f>IF($A96="","",J96-O96)</f>
        <v/>
      </c>
      <c r="Q96" s="15">
        <f>IF($A96="","",P96-H96-I96)</f>
        <v/>
      </c>
    </row>
    <row r="97">
      <c r="A97" s="13" t="n"/>
      <c r="B97" s="14" t="n"/>
      <c r="C97" s="12" t="n"/>
      <c r="D97" s="11" t="n"/>
      <c r="E97" s="11" t="n"/>
      <c r="F97" s="11" t="n"/>
      <c r="G97" s="12" t="n"/>
      <c r="H97" s="11" t="n"/>
      <c r="I97" s="11" t="n"/>
      <c r="J97" s="15">
        <f>IF($A97="","",D97+E97+F97)</f>
        <v/>
      </c>
      <c r="K97" s="15">
        <f>IF($A97="","",J97*Settings!$B$6)</f>
        <v/>
      </c>
      <c r="L97" s="15">
        <f>IF($A97="","",J97*Settings!$B$7+Settings!$B$8)</f>
        <v/>
      </c>
      <c r="M97" s="15">
        <f>IF($A97="","",IF(G97="Yes",MIN(J97*Settings!$B$9,Settings!$B$10),0))</f>
        <v/>
      </c>
      <c r="N97" s="15">
        <f>IF($A97="","",J97*Settings!$B$11)</f>
        <v/>
      </c>
      <c r="O97" s="15">
        <f>IF($A97="","",K97+L97+M97+N97)</f>
        <v/>
      </c>
      <c r="P97" s="15">
        <f>IF($A97="","",J97-O97)</f>
        <v/>
      </c>
      <c r="Q97" s="15">
        <f>IF($A97="","",P97-H97-I97)</f>
        <v/>
      </c>
    </row>
    <row r="98">
      <c r="A98" s="13" t="n"/>
      <c r="B98" s="14" t="n"/>
      <c r="C98" s="12" t="n"/>
      <c r="D98" s="11" t="n"/>
      <c r="E98" s="11" t="n"/>
      <c r="F98" s="11" t="n"/>
      <c r="G98" s="12" t="n"/>
      <c r="H98" s="11" t="n"/>
      <c r="I98" s="11" t="n"/>
      <c r="J98" s="15">
        <f>IF($A98="","",D98+E98+F98)</f>
        <v/>
      </c>
      <c r="K98" s="15">
        <f>IF($A98="","",J98*Settings!$B$6)</f>
        <v/>
      </c>
      <c r="L98" s="15">
        <f>IF($A98="","",J98*Settings!$B$7+Settings!$B$8)</f>
        <v/>
      </c>
      <c r="M98" s="15">
        <f>IF($A98="","",IF(G98="Yes",MIN(J98*Settings!$B$9,Settings!$B$10),0))</f>
        <v/>
      </c>
      <c r="N98" s="15">
        <f>IF($A98="","",J98*Settings!$B$11)</f>
        <v/>
      </c>
      <c r="O98" s="15">
        <f>IF($A98="","",K98+L98+M98+N98)</f>
        <v/>
      </c>
      <c r="P98" s="15">
        <f>IF($A98="","",J98-O98)</f>
        <v/>
      </c>
      <c r="Q98" s="15">
        <f>IF($A98="","",P98-H98-I98)</f>
        <v/>
      </c>
    </row>
    <row r="99">
      <c r="A99" s="13" t="n"/>
      <c r="B99" s="14" t="n"/>
      <c r="C99" s="12" t="n"/>
      <c r="D99" s="11" t="n"/>
      <c r="E99" s="11" t="n"/>
      <c r="F99" s="11" t="n"/>
      <c r="G99" s="12" t="n"/>
      <c r="H99" s="11" t="n"/>
      <c r="I99" s="11" t="n"/>
      <c r="J99" s="15">
        <f>IF($A99="","",D99+E99+F99)</f>
        <v/>
      </c>
      <c r="K99" s="15">
        <f>IF($A99="","",J99*Settings!$B$6)</f>
        <v/>
      </c>
      <c r="L99" s="15">
        <f>IF($A99="","",J99*Settings!$B$7+Settings!$B$8)</f>
        <v/>
      </c>
      <c r="M99" s="15">
        <f>IF($A99="","",IF(G99="Yes",MIN(J99*Settings!$B$9,Settings!$B$10),0))</f>
        <v/>
      </c>
      <c r="N99" s="15">
        <f>IF($A99="","",J99*Settings!$B$11)</f>
        <v/>
      </c>
      <c r="O99" s="15">
        <f>IF($A99="","",K99+L99+M99+N99)</f>
        <v/>
      </c>
      <c r="P99" s="15">
        <f>IF($A99="","",J99-O99)</f>
        <v/>
      </c>
      <c r="Q99" s="15">
        <f>IF($A99="","",P99-H99-I99)</f>
        <v/>
      </c>
    </row>
    <row r="100">
      <c r="A100" s="13" t="n"/>
      <c r="B100" s="14" t="n"/>
      <c r="C100" s="12" t="n"/>
      <c r="D100" s="11" t="n"/>
      <c r="E100" s="11" t="n"/>
      <c r="F100" s="11" t="n"/>
      <c r="G100" s="12" t="n"/>
      <c r="H100" s="11" t="n"/>
      <c r="I100" s="11" t="n"/>
      <c r="J100" s="15">
        <f>IF($A100="","",D100+E100+F100)</f>
        <v/>
      </c>
      <c r="K100" s="15">
        <f>IF($A100="","",J100*Settings!$B$6)</f>
        <v/>
      </c>
      <c r="L100" s="15">
        <f>IF($A100="","",J100*Settings!$B$7+Settings!$B$8)</f>
        <v/>
      </c>
      <c r="M100" s="15">
        <f>IF($A100="","",IF(G100="Yes",MIN(J100*Settings!$B$9,Settings!$B$10),0))</f>
        <v/>
      </c>
      <c r="N100" s="15">
        <f>IF($A100="","",J100*Settings!$B$11)</f>
        <v/>
      </c>
      <c r="O100" s="15">
        <f>IF($A100="","",K100+L100+M100+N100)</f>
        <v/>
      </c>
      <c r="P100" s="15">
        <f>IF($A100="","",J100-O100)</f>
        <v/>
      </c>
      <c r="Q100" s="15">
        <f>IF($A100="","",P100-H100-I100)</f>
        <v/>
      </c>
    </row>
    <row r="101">
      <c r="A101" s="13" t="n"/>
      <c r="B101" s="14" t="n"/>
      <c r="C101" s="12" t="n"/>
      <c r="D101" s="11" t="n"/>
      <c r="E101" s="11" t="n"/>
      <c r="F101" s="11" t="n"/>
      <c r="G101" s="12" t="n"/>
      <c r="H101" s="11" t="n"/>
      <c r="I101" s="11" t="n"/>
      <c r="J101" s="15">
        <f>IF($A101="","",D101+E101+F101)</f>
        <v/>
      </c>
      <c r="K101" s="15">
        <f>IF($A101="","",J101*Settings!$B$6)</f>
        <v/>
      </c>
      <c r="L101" s="15">
        <f>IF($A101="","",J101*Settings!$B$7+Settings!$B$8)</f>
        <v/>
      </c>
      <c r="M101" s="15">
        <f>IF($A101="","",IF(G101="Yes",MIN(J101*Settings!$B$9,Settings!$B$10),0))</f>
        <v/>
      </c>
      <c r="N101" s="15">
        <f>IF($A101="","",J101*Settings!$B$11)</f>
        <v/>
      </c>
      <c r="O101" s="15">
        <f>IF($A101="","",K101+L101+M101+N101)</f>
        <v/>
      </c>
      <c r="P101" s="15">
        <f>IF($A101="","",J101-O101)</f>
        <v/>
      </c>
      <c r="Q101" s="15">
        <f>IF($A101="","",P101-H101-I101)</f>
        <v/>
      </c>
    </row>
    <row r="102">
      <c r="A102" s="13" t="n"/>
      <c r="B102" s="14" t="n"/>
      <c r="C102" s="12" t="n"/>
      <c r="D102" s="11" t="n"/>
      <c r="E102" s="11" t="n"/>
      <c r="F102" s="11" t="n"/>
      <c r="G102" s="12" t="n"/>
      <c r="H102" s="11" t="n"/>
      <c r="I102" s="11" t="n"/>
      <c r="J102" s="15">
        <f>IF($A102="","",D102+E102+F102)</f>
        <v/>
      </c>
      <c r="K102" s="15">
        <f>IF($A102="","",J102*Settings!$B$6)</f>
        <v/>
      </c>
      <c r="L102" s="15">
        <f>IF($A102="","",J102*Settings!$B$7+Settings!$B$8)</f>
        <v/>
      </c>
      <c r="M102" s="15">
        <f>IF($A102="","",IF(G102="Yes",MIN(J102*Settings!$B$9,Settings!$B$10),0))</f>
        <v/>
      </c>
      <c r="N102" s="15">
        <f>IF($A102="","",J102*Settings!$B$11)</f>
        <v/>
      </c>
      <c r="O102" s="15">
        <f>IF($A102="","",K102+L102+M102+N102)</f>
        <v/>
      </c>
      <c r="P102" s="15">
        <f>IF($A102="","",J102-O102)</f>
        <v/>
      </c>
      <c r="Q102" s="15">
        <f>IF($A102="","",P102-H102-I102)</f>
        <v/>
      </c>
    </row>
    <row r="103">
      <c r="A103" s="13" t="n"/>
      <c r="B103" s="14" t="n"/>
      <c r="C103" s="12" t="n"/>
      <c r="D103" s="11" t="n"/>
      <c r="E103" s="11" t="n"/>
      <c r="F103" s="11" t="n"/>
      <c r="G103" s="12" t="n"/>
      <c r="H103" s="11" t="n"/>
      <c r="I103" s="11" t="n"/>
      <c r="J103" s="15">
        <f>IF($A103="","",D103+E103+F103)</f>
        <v/>
      </c>
      <c r="K103" s="15">
        <f>IF($A103="","",J103*Settings!$B$6)</f>
        <v/>
      </c>
      <c r="L103" s="15">
        <f>IF($A103="","",J103*Settings!$B$7+Settings!$B$8)</f>
        <v/>
      </c>
      <c r="M103" s="15">
        <f>IF($A103="","",IF(G103="Yes",MIN(J103*Settings!$B$9,Settings!$B$10),0))</f>
        <v/>
      </c>
      <c r="N103" s="15">
        <f>IF($A103="","",J103*Settings!$B$11)</f>
        <v/>
      </c>
      <c r="O103" s="15">
        <f>IF($A103="","",K103+L103+M103+N103)</f>
        <v/>
      </c>
      <c r="P103" s="15">
        <f>IF($A103="","",J103-O103)</f>
        <v/>
      </c>
      <c r="Q103" s="15">
        <f>IF($A103="","",P103-H103-I103)</f>
        <v/>
      </c>
    </row>
    <row r="104">
      <c r="A104" s="13" t="n"/>
      <c r="B104" s="14" t="n"/>
      <c r="C104" s="12" t="n"/>
      <c r="D104" s="11" t="n"/>
      <c r="E104" s="11" t="n"/>
      <c r="F104" s="11" t="n"/>
      <c r="G104" s="12" t="n"/>
      <c r="H104" s="11" t="n"/>
      <c r="I104" s="11" t="n"/>
      <c r="J104" s="15">
        <f>IF($A104="","",D104+E104+F104)</f>
        <v/>
      </c>
      <c r="K104" s="15">
        <f>IF($A104="","",J104*Settings!$B$6)</f>
        <v/>
      </c>
      <c r="L104" s="15">
        <f>IF($A104="","",J104*Settings!$B$7+Settings!$B$8)</f>
        <v/>
      </c>
      <c r="M104" s="15">
        <f>IF($A104="","",IF(G104="Yes",MIN(J104*Settings!$B$9,Settings!$B$10),0))</f>
        <v/>
      </c>
      <c r="N104" s="15">
        <f>IF($A104="","",J104*Settings!$B$11)</f>
        <v/>
      </c>
      <c r="O104" s="15">
        <f>IF($A104="","",K104+L104+M104+N104)</f>
        <v/>
      </c>
      <c r="P104" s="15">
        <f>IF($A104="","",J104-O104)</f>
        <v/>
      </c>
      <c r="Q104" s="15">
        <f>IF($A104="","",P104-H104-I104)</f>
        <v/>
      </c>
    </row>
    <row r="105">
      <c r="A105" s="13" t="n"/>
      <c r="B105" s="14" t="n"/>
      <c r="C105" s="12" t="n"/>
      <c r="D105" s="11" t="n"/>
      <c r="E105" s="11" t="n"/>
      <c r="F105" s="11" t="n"/>
      <c r="G105" s="12" t="n"/>
      <c r="H105" s="11" t="n"/>
      <c r="I105" s="11" t="n"/>
      <c r="J105" s="15">
        <f>IF($A105="","",D105+E105+F105)</f>
        <v/>
      </c>
      <c r="K105" s="15">
        <f>IF($A105="","",J105*Settings!$B$6)</f>
        <v/>
      </c>
      <c r="L105" s="15">
        <f>IF($A105="","",J105*Settings!$B$7+Settings!$B$8)</f>
        <v/>
      </c>
      <c r="M105" s="15">
        <f>IF($A105="","",IF(G105="Yes",MIN(J105*Settings!$B$9,Settings!$B$10),0))</f>
        <v/>
      </c>
      <c r="N105" s="15">
        <f>IF($A105="","",J105*Settings!$B$11)</f>
        <v/>
      </c>
      <c r="O105" s="15">
        <f>IF($A105="","",K105+L105+M105+N105)</f>
        <v/>
      </c>
      <c r="P105" s="15">
        <f>IF($A105="","",J105-O105)</f>
        <v/>
      </c>
      <c r="Q105" s="15">
        <f>IF($A105="","",P105-H105-I105)</f>
        <v/>
      </c>
    </row>
    <row r="106">
      <c r="A106" s="13" t="n"/>
      <c r="B106" s="14" t="n"/>
      <c r="C106" s="12" t="n"/>
      <c r="D106" s="11" t="n"/>
      <c r="E106" s="11" t="n"/>
      <c r="F106" s="11" t="n"/>
      <c r="G106" s="12" t="n"/>
      <c r="H106" s="11" t="n"/>
      <c r="I106" s="11" t="n"/>
      <c r="J106" s="15">
        <f>IF($A106="","",D106+E106+F106)</f>
        <v/>
      </c>
      <c r="K106" s="15">
        <f>IF($A106="","",J106*Settings!$B$6)</f>
        <v/>
      </c>
      <c r="L106" s="15">
        <f>IF($A106="","",J106*Settings!$B$7+Settings!$B$8)</f>
        <v/>
      </c>
      <c r="M106" s="15">
        <f>IF($A106="","",IF(G106="Yes",MIN(J106*Settings!$B$9,Settings!$B$10),0))</f>
        <v/>
      </c>
      <c r="N106" s="15">
        <f>IF($A106="","",J106*Settings!$B$11)</f>
        <v/>
      </c>
      <c r="O106" s="15">
        <f>IF($A106="","",K106+L106+M106+N106)</f>
        <v/>
      </c>
      <c r="P106" s="15">
        <f>IF($A106="","",J106-O106)</f>
        <v/>
      </c>
      <c r="Q106" s="15">
        <f>IF($A106="","",P106-H106-I106)</f>
        <v/>
      </c>
    </row>
    <row r="107">
      <c r="A107" s="13" t="n"/>
      <c r="B107" s="14" t="n"/>
      <c r="C107" s="12" t="n"/>
      <c r="D107" s="11" t="n"/>
      <c r="E107" s="11" t="n"/>
      <c r="F107" s="11" t="n"/>
      <c r="G107" s="12" t="n"/>
      <c r="H107" s="11" t="n"/>
      <c r="I107" s="11" t="n"/>
      <c r="J107" s="15">
        <f>IF($A107="","",D107+E107+F107)</f>
        <v/>
      </c>
      <c r="K107" s="15">
        <f>IF($A107="","",J107*Settings!$B$6)</f>
        <v/>
      </c>
      <c r="L107" s="15">
        <f>IF($A107="","",J107*Settings!$B$7+Settings!$B$8)</f>
        <v/>
      </c>
      <c r="M107" s="15">
        <f>IF($A107="","",IF(G107="Yes",MIN(J107*Settings!$B$9,Settings!$B$10),0))</f>
        <v/>
      </c>
      <c r="N107" s="15">
        <f>IF($A107="","",J107*Settings!$B$11)</f>
        <v/>
      </c>
      <c r="O107" s="15">
        <f>IF($A107="","",K107+L107+M107+N107)</f>
        <v/>
      </c>
      <c r="P107" s="15">
        <f>IF($A107="","",J107-O107)</f>
        <v/>
      </c>
      <c r="Q107" s="15">
        <f>IF($A107="","",P107-H107-I107)</f>
        <v/>
      </c>
    </row>
    <row r="108">
      <c r="A108" s="13" t="n"/>
      <c r="B108" s="14" t="n"/>
      <c r="C108" s="12" t="n"/>
      <c r="D108" s="11" t="n"/>
      <c r="E108" s="11" t="n"/>
      <c r="F108" s="11" t="n"/>
      <c r="G108" s="12" t="n"/>
      <c r="H108" s="11" t="n"/>
      <c r="I108" s="11" t="n"/>
      <c r="J108" s="15">
        <f>IF($A108="","",D108+E108+F108)</f>
        <v/>
      </c>
      <c r="K108" s="15">
        <f>IF($A108="","",J108*Settings!$B$6)</f>
        <v/>
      </c>
      <c r="L108" s="15">
        <f>IF($A108="","",J108*Settings!$B$7+Settings!$B$8)</f>
        <v/>
      </c>
      <c r="M108" s="15">
        <f>IF($A108="","",IF(G108="Yes",MIN(J108*Settings!$B$9,Settings!$B$10),0))</f>
        <v/>
      </c>
      <c r="N108" s="15">
        <f>IF($A108="","",J108*Settings!$B$11)</f>
        <v/>
      </c>
      <c r="O108" s="15">
        <f>IF($A108="","",K108+L108+M108+N108)</f>
        <v/>
      </c>
      <c r="P108" s="15">
        <f>IF($A108="","",J108-O108)</f>
        <v/>
      </c>
      <c r="Q108" s="15">
        <f>IF($A108="","",P108-H108-I108)</f>
        <v/>
      </c>
    </row>
    <row r="109">
      <c r="A109" s="13" t="n"/>
      <c r="B109" s="14" t="n"/>
      <c r="C109" s="12" t="n"/>
      <c r="D109" s="11" t="n"/>
      <c r="E109" s="11" t="n"/>
      <c r="F109" s="11" t="n"/>
      <c r="G109" s="12" t="n"/>
      <c r="H109" s="11" t="n"/>
      <c r="I109" s="11" t="n"/>
      <c r="J109" s="15">
        <f>IF($A109="","",D109+E109+F109)</f>
        <v/>
      </c>
      <c r="K109" s="15">
        <f>IF($A109="","",J109*Settings!$B$6)</f>
        <v/>
      </c>
      <c r="L109" s="15">
        <f>IF($A109="","",J109*Settings!$B$7+Settings!$B$8)</f>
        <v/>
      </c>
      <c r="M109" s="15">
        <f>IF($A109="","",IF(G109="Yes",MIN(J109*Settings!$B$9,Settings!$B$10),0))</f>
        <v/>
      </c>
      <c r="N109" s="15">
        <f>IF($A109="","",J109*Settings!$B$11)</f>
        <v/>
      </c>
      <c r="O109" s="15">
        <f>IF($A109="","",K109+L109+M109+N109)</f>
        <v/>
      </c>
      <c r="P109" s="15">
        <f>IF($A109="","",J109-O109)</f>
        <v/>
      </c>
      <c r="Q109" s="15">
        <f>IF($A109="","",P109-H109-I109)</f>
        <v/>
      </c>
    </row>
    <row r="110">
      <c r="A110" s="13" t="n"/>
      <c r="B110" s="14" t="n"/>
      <c r="C110" s="12" t="n"/>
      <c r="D110" s="11" t="n"/>
      <c r="E110" s="11" t="n"/>
      <c r="F110" s="11" t="n"/>
      <c r="G110" s="12" t="n"/>
      <c r="H110" s="11" t="n"/>
      <c r="I110" s="11" t="n"/>
      <c r="J110" s="15">
        <f>IF($A110="","",D110+E110+F110)</f>
        <v/>
      </c>
      <c r="K110" s="15">
        <f>IF($A110="","",J110*Settings!$B$6)</f>
        <v/>
      </c>
      <c r="L110" s="15">
        <f>IF($A110="","",J110*Settings!$B$7+Settings!$B$8)</f>
        <v/>
      </c>
      <c r="M110" s="15">
        <f>IF($A110="","",IF(G110="Yes",MIN(J110*Settings!$B$9,Settings!$B$10),0))</f>
        <v/>
      </c>
      <c r="N110" s="15">
        <f>IF($A110="","",J110*Settings!$B$11)</f>
        <v/>
      </c>
      <c r="O110" s="15">
        <f>IF($A110="","",K110+L110+M110+N110)</f>
        <v/>
      </c>
      <c r="P110" s="15">
        <f>IF($A110="","",J110-O110)</f>
        <v/>
      </c>
      <c r="Q110" s="15">
        <f>IF($A110="","",P110-H110-I110)</f>
        <v/>
      </c>
    </row>
    <row r="111">
      <c r="A111" s="13" t="n"/>
      <c r="B111" s="14" t="n"/>
      <c r="C111" s="12" t="n"/>
      <c r="D111" s="11" t="n"/>
      <c r="E111" s="11" t="n"/>
      <c r="F111" s="11" t="n"/>
      <c r="G111" s="12" t="n"/>
      <c r="H111" s="11" t="n"/>
      <c r="I111" s="11" t="n"/>
      <c r="J111" s="15">
        <f>IF($A111="","",D111+E111+F111)</f>
        <v/>
      </c>
      <c r="K111" s="15">
        <f>IF($A111="","",J111*Settings!$B$6)</f>
        <v/>
      </c>
      <c r="L111" s="15">
        <f>IF($A111="","",J111*Settings!$B$7+Settings!$B$8)</f>
        <v/>
      </c>
      <c r="M111" s="15">
        <f>IF($A111="","",IF(G111="Yes",MIN(J111*Settings!$B$9,Settings!$B$10),0))</f>
        <v/>
      </c>
      <c r="N111" s="15">
        <f>IF($A111="","",J111*Settings!$B$11)</f>
        <v/>
      </c>
      <c r="O111" s="15">
        <f>IF($A111="","",K111+L111+M111+N111)</f>
        <v/>
      </c>
      <c r="P111" s="15">
        <f>IF($A111="","",J111-O111)</f>
        <v/>
      </c>
      <c r="Q111" s="15">
        <f>IF($A111="","",P111-H111-I111)</f>
        <v/>
      </c>
    </row>
    <row r="112">
      <c r="A112" s="13" t="n"/>
      <c r="B112" s="14" t="n"/>
      <c r="C112" s="12" t="n"/>
      <c r="D112" s="11" t="n"/>
      <c r="E112" s="11" t="n"/>
      <c r="F112" s="11" t="n"/>
      <c r="G112" s="12" t="n"/>
      <c r="H112" s="11" t="n"/>
      <c r="I112" s="11" t="n"/>
      <c r="J112" s="15">
        <f>IF($A112="","",D112+E112+F112)</f>
        <v/>
      </c>
      <c r="K112" s="15">
        <f>IF($A112="","",J112*Settings!$B$6)</f>
        <v/>
      </c>
      <c r="L112" s="15">
        <f>IF($A112="","",J112*Settings!$B$7+Settings!$B$8)</f>
        <v/>
      </c>
      <c r="M112" s="15">
        <f>IF($A112="","",IF(G112="Yes",MIN(J112*Settings!$B$9,Settings!$B$10),0))</f>
        <v/>
      </c>
      <c r="N112" s="15">
        <f>IF($A112="","",J112*Settings!$B$11)</f>
        <v/>
      </c>
      <c r="O112" s="15">
        <f>IF($A112="","",K112+L112+M112+N112)</f>
        <v/>
      </c>
      <c r="P112" s="15">
        <f>IF($A112="","",J112-O112)</f>
        <v/>
      </c>
      <c r="Q112" s="15">
        <f>IF($A112="","",P112-H112-I112)</f>
        <v/>
      </c>
    </row>
    <row r="113">
      <c r="A113" s="13" t="n"/>
      <c r="B113" s="14" t="n"/>
      <c r="C113" s="12" t="n"/>
      <c r="D113" s="11" t="n"/>
      <c r="E113" s="11" t="n"/>
      <c r="F113" s="11" t="n"/>
      <c r="G113" s="12" t="n"/>
      <c r="H113" s="11" t="n"/>
      <c r="I113" s="11" t="n"/>
      <c r="J113" s="15">
        <f>IF($A113="","",D113+E113+F113)</f>
        <v/>
      </c>
      <c r="K113" s="15">
        <f>IF($A113="","",J113*Settings!$B$6)</f>
        <v/>
      </c>
      <c r="L113" s="15">
        <f>IF($A113="","",J113*Settings!$B$7+Settings!$B$8)</f>
        <v/>
      </c>
      <c r="M113" s="15">
        <f>IF($A113="","",IF(G113="Yes",MIN(J113*Settings!$B$9,Settings!$B$10),0))</f>
        <v/>
      </c>
      <c r="N113" s="15">
        <f>IF($A113="","",J113*Settings!$B$11)</f>
        <v/>
      </c>
      <c r="O113" s="15">
        <f>IF($A113="","",K113+L113+M113+N113)</f>
        <v/>
      </c>
      <c r="P113" s="15">
        <f>IF($A113="","",J113-O113)</f>
        <v/>
      </c>
      <c r="Q113" s="15">
        <f>IF($A113="","",P113-H113-I113)</f>
        <v/>
      </c>
    </row>
    <row r="114">
      <c r="A114" s="13" t="n"/>
      <c r="B114" s="14" t="n"/>
      <c r="C114" s="12" t="n"/>
      <c r="D114" s="11" t="n"/>
      <c r="E114" s="11" t="n"/>
      <c r="F114" s="11" t="n"/>
      <c r="G114" s="12" t="n"/>
      <c r="H114" s="11" t="n"/>
      <c r="I114" s="11" t="n"/>
      <c r="J114" s="15">
        <f>IF($A114="","",D114+E114+F114)</f>
        <v/>
      </c>
      <c r="K114" s="15">
        <f>IF($A114="","",J114*Settings!$B$6)</f>
        <v/>
      </c>
      <c r="L114" s="15">
        <f>IF($A114="","",J114*Settings!$B$7+Settings!$B$8)</f>
        <v/>
      </c>
      <c r="M114" s="15">
        <f>IF($A114="","",IF(G114="Yes",MIN(J114*Settings!$B$9,Settings!$B$10),0))</f>
        <v/>
      </c>
      <c r="N114" s="15">
        <f>IF($A114="","",J114*Settings!$B$11)</f>
        <v/>
      </c>
      <c r="O114" s="15">
        <f>IF($A114="","",K114+L114+M114+N114)</f>
        <v/>
      </c>
      <c r="P114" s="15">
        <f>IF($A114="","",J114-O114)</f>
        <v/>
      </c>
      <c r="Q114" s="15">
        <f>IF($A114="","",P114-H114-I114)</f>
        <v/>
      </c>
    </row>
    <row r="115">
      <c r="A115" s="13" t="n"/>
      <c r="B115" s="14" t="n"/>
      <c r="C115" s="12" t="n"/>
      <c r="D115" s="11" t="n"/>
      <c r="E115" s="11" t="n"/>
      <c r="F115" s="11" t="n"/>
      <c r="G115" s="12" t="n"/>
      <c r="H115" s="11" t="n"/>
      <c r="I115" s="11" t="n"/>
      <c r="J115" s="15">
        <f>IF($A115="","",D115+E115+F115)</f>
        <v/>
      </c>
      <c r="K115" s="15">
        <f>IF($A115="","",J115*Settings!$B$6)</f>
        <v/>
      </c>
      <c r="L115" s="15">
        <f>IF($A115="","",J115*Settings!$B$7+Settings!$B$8)</f>
        <v/>
      </c>
      <c r="M115" s="15">
        <f>IF($A115="","",IF(G115="Yes",MIN(J115*Settings!$B$9,Settings!$B$10),0))</f>
        <v/>
      </c>
      <c r="N115" s="15">
        <f>IF($A115="","",J115*Settings!$B$11)</f>
        <v/>
      </c>
      <c r="O115" s="15">
        <f>IF($A115="","",K115+L115+M115+N115)</f>
        <v/>
      </c>
      <c r="P115" s="15">
        <f>IF($A115="","",J115-O115)</f>
        <v/>
      </c>
      <c r="Q115" s="15">
        <f>IF($A115="","",P115-H115-I115)</f>
        <v/>
      </c>
    </row>
    <row r="116">
      <c r="A116" s="13" t="n"/>
      <c r="B116" s="14" t="n"/>
      <c r="C116" s="12" t="n"/>
      <c r="D116" s="11" t="n"/>
      <c r="E116" s="11" t="n"/>
      <c r="F116" s="11" t="n"/>
      <c r="G116" s="12" t="n"/>
      <c r="H116" s="11" t="n"/>
      <c r="I116" s="11" t="n"/>
      <c r="J116" s="15">
        <f>IF($A116="","",D116+E116+F116)</f>
        <v/>
      </c>
      <c r="K116" s="15">
        <f>IF($A116="","",J116*Settings!$B$6)</f>
        <v/>
      </c>
      <c r="L116" s="15">
        <f>IF($A116="","",J116*Settings!$B$7+Settings!$B$8)</f>
        <v/>
      </c>
      <c r="M116" s="15">
        <f>IF($A116="","",IF(G116="Yes",MIN(J116*Settings!$B$9,Settings!$B$10),0))</f>
        <v/>
      </c>
      <c r="N116" s="15">
        <f>IF($A116="","",J116*Settings!$B$11)</f>
        <v/>
      </c>
      <c r="O116" s="15">
        <f>IF($A116="","",K116+L116+M116+N116)</f>
        <v/>
      </c>
      <c r="P116" s="15">
        <f>IF($A116="","",J116-O116)</f>
        <v/>
      </c>
      <c r="Q116" s="15">
        <f>IF($A116="","",P116-H116-I116)</f>
        <v/>
      </c>
    </row>
    <row r="117">
      <c r="A117" s="13" t="n"/>
      <c r="B117" s="14" t="n"/>
      <c r="C117" s="12" t="n"/>
      <c r="D117" s="11" t="n"/>
      <c r="E117" s="11" t="n"/>
      <c r="F117" s="11" t="n"/>
      <c r="G117" s="12" t="n"/>
      <c r="H117" s="11" t="n"/>
      <c r="I117" s="11" t="n"/>
      <c r="J117" s="15">
        <f>IF($A117="","",D117+E117+F117)</f>
        <v/>
      </c>
      <c r="K117" s="15">
        <f>IF($A117="","",J117*Settings!$B$6)</f>
        <v/>
      </c>
      <c r="L117" s="15">
        <f>IF($A117="","",J117*Settings!$B$7+Settings!$B$8)</f>
        <v/>
      </c>
      <c r="M117" s="15">
        <f>IF($A117="","",IF(G117="Yes",MIN(J117*Settings!$B$9,Settings!$B$10),0))</f>
        <v/>
      </c>
      <c r="N117" s="15">
        <f>IF($A117="","",J117*Settings!$B$11)</f>
        <v/>
      </c>
      <c r="O117" s="15">
        <f>IF($A117="","",K117+L117+M117+N117)</f>
        <v/>
      </c>
      <c r="P117" s="15">
        <f>IF($A117="","",J117-O117)</f>
        <v/>
      </c>
      <c r="Q117" s="15">
        <f>IF($A117="","",P117-H117-I117)</f>
        <v/>
      </c>
    </row>
    <row r="118">
      <c r="A118" s="13" t="n"/>
      <c r="B118" s="14" t="n"/>
      <c r="C118" s="12" t="n"/>
      <c r="D118" s="11" t="n"/>
      <c r="E118" s="11" t="n"/>
      <c r="F118" s="11" t="n"/>
      <c r="G118" s="12" t="n"/>
      <c r="H118" s="11" t="n"/>
      <c r="I118" s="11" t="n"/>
      <c r="J118" s="15">
        <f>IF($A118="","",D118+E118+F118)</f>
        <v/>
      </c>
      <c r="K118" s="15">
        <f>IF($A118="","",J118*Settings!$B$6)</f>
        <v/>
      </c>
      <c r="L118" s="15">
        <f>IF($A118="","",J118*Settings!$B$7+Settings!$B$8)</f>
        <v/>
      </c>
      <c r="M118" s="15">
        <f>IF($A118="","",IF(G118="Yes",MIN(J118*Settings!$B$9,Settings!$B$10),0))</f>
        <v/>
      </c>
      <c r="N118" s="15">
        <f>IF($A118="","",J118*Settings!$B$11)</f>
        <v/>
      </c>
      <c r="O118" s="15">
        <f>IF($A118="","",K118+L118+M118+N118)</f>
        <v/>
      </c>
      <c r="P118" s="15">
        <f>IF($A118="","",J118-O118)</f>
        <v/>
      </c>
      <c r="Q118" s="15">
        <f>IF($A118="","",P118-H118-I118)</f>
        <v/>
      </c>
    </row>
    <row r="119">
      <c r="A119" s="13" t="n"/>
      <c r="B119" s="14" t="n"/>
      <c r="C119" s="12" t="n"/>
      <c r="D119" s="11" t="n"/>
      <c r="E119" s="11" t="n"/>
      <c r="F119" s="11" t="n"/>
      <c r="G119" s="12" t="n"/>
      <c r="H119" s="11" t="n"/>
      <c r="I119" s="11" t="n"/>
      <c r="J119" s="15">
        <f>IF($A119="","",D119+E119+F119)</f>
        <v/>
      </c>
      <c r="K119" s="15">
        <f>IF($A119="","",J119*Settings!$B$6)</f>
        <v/>
      </c>
      <c r="L119" s="15">
        <f>IF($A119="","",J119*Settings!$B$7+Settings!$B$8)</f>
        <v/>
      </c>
      <c r="M119" s="15">
        <f>IF($A119="","",IF(G119="Yes",MIN(J119*Settings!$B$9,Settings!$B$10),0))</f>
        <v/>
      </c>
      <c r="N119" s="15">
        <f>IF($A119="","",J119*Settings!$B$11)</f>
        <v/>
      </c>
      <c r="O119" s="15">
        <f>IF($A119="","",K119+L119+M119+N119)</f>
        <v/>
      </c>
      <c r="P119" s="15">
        <f>IF($A119="","",J119-O119)</f>
        <v/>
      </c>
      <c r="Q119" s="15">
        <f>IF($A119="","",P119-H119-I119)</f>
        <v/>
      </c>
    </row>
    <row r="120">
      <c r="A120" s="13" t="n"/>
      <c r="B120" s="14" t="n"/>
      <c r="C120" s="12" t="n"/>
      <c r="D120" s="11" t="n"/>
      <c r="E120" s="11" t="n"/>
      <c r="F120" s="11" t="n"/>
      <c r="G120" s="12" t="n"/>
      <c r="H120" s="11" t="n"/>
      <c r="I120" s="11" t="n"/>
      <c r="J120" s="15">
        <f>IF($A120="","",D120+E120+F120)</f>
        <v/>
      </c>
      <c r="K120" s="15">
        <f>IF($A120="","",J120*Settings!$B$6)</f>
        <v/>
      </c>
      <c r="L120" s="15">
        <f>IF($A120="","",J120*Settings!$B$7+Settings!$B$8)</f>
        <v/>
      </c>
      <c r="M120" s="15">
        <f>IF($A120="","",IF(G120="Yes",MIN(J120*Settings!$B$9,Settings!$B$10),0))</f>
        <v/>
      </c>
      <c r="N120" s="15">
        <f>IF($A120="","",J120*Settings!$B$11)</f>
        <v/>
      </c>
      <c r="O120" s="15">
        <f>IF($A120="","",K120+L120+M120+N120)</f>
        <v/>
      </c>
      <c r="P120" s="15">
        <f>IF($A120="","",J120-O120)</f>
        <v/>
      </c>
      <c r="Q120" s="15">
        <f>IF($A120="","",P120-H120-I120)</f>
        <v/>
      </c>
    </row>
    <row r="121">
      <c r="A121" s="13" t="n"/>
      <c r="B121" s="14" t="n"/>
      <c r="C121" s="12" t="n"/>
      <c r="D121" s="11" t="n"/>
      <c r="E121" s="11" t="n"/>
      <c r="F121" s="11" t="n"/>
      <c r="G121" s="12" t="n"/>
      <c r="H121" s="11" t="n"/>
      <c r="I121" s="11" t="n"/>
      <c r="J121" s="15">
        <f>IF($A121="","",D121+E121+F121)</f>
        <v/>
      </c>
      <c r="K121" s="15">
        <f>IF($A121="","",J121*Settings!$B$6)</f>
        <v/>
      </c>
      <c r="L121" s="15">
        <f>IF($A121="","",J121*Settings!$B$7+Settings!$B$8)</f>
        <v/>
      </c>
      <c r="M121" s="15">
        <f>IF($A121="","",IF(G121="Yes",MIN(J121*Settings!$B$9,Settings!$B$10),0))</f>
        <v/>
      </c>
      <c r="N121" s="15">
        <f>IF($A121="","",J121*Settings!$B$11)</f>
        <v/>
      </c>
      <c r="O121" s="15">
        <f>IF($A121="","",K121+L121+M121+N121)</f>
        <v/>
      </c>
      <c r="P121" s="15">
        <f>IF($A121="","",J121-O121)</f>
        <v/>
      </c>
      <c r="Q121" s="15">
        <f>IF($A121="","",P121-H121-I121)</f>
        <v/>
      </c>
    </row>
    <row r="122">
      <c r="A122" s="13" t="n"/>
      <c r="B122" s="14" t="n"/>
      <c r="C122" s="12" t="n"/>
      <c r="D122" s="11" t="n"/>
      <c r="E122" s="11" t="n"/>
      <c r="F122" s="11" t="n"/>
      <c r="G122" s="12" t="n"/>
      <c r="H122" s="11" t="n"/>
      <c r="I122" s="11" t="n"/>
      <c r="J122" s="15">
        <f>IF($A122="","",D122+E122+F122)</f>
        <v/>
      </c>
      <c r="K122" s="15">
        <f>IF($A122="","",J122*Settings!$B$6)</f>
        <v/>
      </c>
      <c r="L122" s="15">
        <f>IF($A122="","",J122*Settings!$B$7+Settings!$B$8)</f>
        <v/>
      </c>
      <c r="M122" s="15">
        <f>IF($A122="","",IF(G122="Yes",MIN(J122*Settings!$B$9,Settings!$B$10),0))</f>
        <v/>
      </c>
      <c r="N122" s="15">
        <f>IF($A122="","",J122*Settings!$B$11)</f>
        <v/>
      </c>
      <c r="O122" s="15">
        <f>IF($A122="","",K122+L122+M122+N122)</f>
        <v/>
      </c>
      <c r="P122" s="15">
        <f>IF($A122="","",J122-O122)</f>
        <v/>
      </c>
      <c r="Q122" s="15">
        <f>IF($A122="","",P122-H122-I122)</f>
        <v/>
      </c>
    </row>
    <row r="123">
      <c r="A123" s="13" t="n"/>
      <c r="B123" s="14" t="n"/>
      <c r="C123" s="12" t="n"/>
      <c r="D123" s="11" t="n"/>
      <c r="E123" s="11" t="n"/>
      <c r="F123" s="11" t="n"/>
      <c r="G123" s="12" t="n"/>
      <c r="H123" s="11" t="n"/>
      <c r="I123" s="11" t="n"/>
      <c r="J123" s="15">
        <f>IF($A123="","",D123+E123+F123)</f>
        <v/>
      </c>
      <c r="K123" s="15">
        <f>IF($A123="","",J123*Settings!$B$6)</f>
        <v/>
      </c>
      <c r="L123" s="15">
        <f>IF($A123="","",J123*Settings!$B$7+Settings!$B$8)</f>
        <v/>
      </c>
      <c r="M123" s="15">
        <f>IF($A123="","",IF(G123="Yes",MIN(J123*Settings!$B$9,Settings!$B$10),0))</f>
        <v/>
      </c>
      <c r="N123" s="15">
        <f>IF($A123="","",J123*Settings!$B$11)</f>
        <v/>
      </c>
      <c r="O123" s="15">
        <f>IF($A123="","",K123+L123+M123+N123)</f>
        <v/>
      </c>
      <c r="P123" s="15">
        <f>IF($A123="","",J123-O123)</f>
        <v/>
      </c>
      <c r="Q123" s="15">
        <f>IF($A123="","",P123-H123-I123)</f>
        <v/>
      </c>
    </row>
    <row r="124">
      <c r="A124" s="13" t="n"/>
      <c r="B124" s="14" t="n"/>
      <c r="C124" s="12" t="n"/>
      <c r="D124" s="11" t="n"/>
      <c r="E124" s="11" t="n"/>
      <c r="F124" s="11" t="n"/>
      <c r="G124" s="12" t="n"/>
      <c r="H124" s="11" t="n"/>
      <c r="I124" s="11" t="n"/>
      <c r="J124" s="15">
        <f>IF($A124="","",D124+E124+F124)</f>
        <v/>
      </c>
      <c r="K124" s="15">
        <f>IF($A124="","",J124*Settings!$B$6)</f>
        <v/>
      </c>
      <c r="L124" s="15">
        <f>IF($A124="","",J124*Settings!$B$7+Settings!$B$8)</f>
        <v/>
      </c>
      <c r="M124" s="15">
        <f>IF($A124="","",IF(G124="Yes",MIN(J124*Settings!$B$9,Settings!$B$10),0))</f>
        <v/>
      </c>
      <c r="N124" s="15">
        <f>IF($A124="","",J124*Settings!$B$11)</f>
        <v/>
      </c>
      <c r="O124" s="15">
        <f>IF($A124="","",K124+L124+M124+N124)</f>
        <v/>
      </c>
      <c r="P124" s="15">
        <f>IF($A124="","",J124-O124)</f>
        <v/>
      </c>
      <c r="Q124" s="15">
        <f>IF($A124="","",P124-H124-I124)</f>
        <v/>
      </c>
    </row>
    <row r="125">
      <c r="A125" s="13" t="n"/>
      <c r="B125" s="14" t="n"/>
      <c r="C125" s="12" t="n"/>
      <c r="D125" s="11" t="n"/>
      <c r="E125" s="11" t="n"/>
      <c r="F125" s="11" t="n"/>
      <c r="G125" s="12" t="n"/>
      <c r="H125" s="11" t="n"/>
      <c r="I125" s="11" t="n"/>
      <c r="J125" s="15">
        <f>IF($A125="","",D125+E125+F125)</f>
        <v/>
      </c>
      <c r="K125" s="15">
        <f>IF($A125="","",J125*Settings!$B$6)</f>
        <v/>
      </c>
      <c r="L125" s="15">
        <f>IF($A125="","",J125*Settings!$B$7+Settings!$B$8)</f>
        <v/>
      </c>
      <c r="M125" s="15">
        <f>IF($A125="","",IF(G125="Yes",MIN(J125*Settings!$B$9,Settings!$B$10),0))</f>
        <v/>
      </c>
      <c r="N125" s="15">
        <f>IF($A125="","",J125*Settings!$B$11)</f>
        <v/>
      </c>
      <c r="O125" s="15">
        <f>IF($A125="","",K125+L125+M125+N125)</f>
        <v/>
      </c>
      <c r="P125" s="15">
        <f>IF($A125="","",J125-O125)</f>
        <v/>
      </c>
      <c r="Q125" s="15">
        <f>IF($A125="","",P125-H125-I125)</f>
        <v/>
      </c>
    </row>
    <row r="126">
      <c r="A126" s="13" t="n"/>
      <c r="B126" s="14" t="n"/>
      <c r="C126" s="12" t="n"/>
      <c r="D126" s="11" t="n"/>
      <c r="E126" s="11" t="n"/>
      <c r="F126" s="11" t="n"/>
      <c r="G126" s="12" t="n"/>
      <c r="H126" s="11" t="n"/>
      <c r="I126" s="11" t="n"/>
      <c r="J126" s="15">
        <f>IF($A126="","",D126+E126+F126)</f>
        <v/>
      </c>
      <c r="K126" s="15">
        <f>IF($A126="","",J126*Settings!$B$6)</f>
        <v/>
      </c>
      <c r="L126" s="15">
        <f>IF($A126="","",J126*Settings!$B$7+Settings!$B$8)</f>
        <v/>
      </c>
      <c r="M126" s="15">
        <f>IF($A126="","",IF(G126="Yes",MIN(J126*Settings!$B$9,Settings!$B$10),0))</f>
        <v/>
      </c>
      <c r="N126" s="15">
        <f>IF($A126="","",J126*Settings!$B$11)</f>
        <v/>
      </c>
      <c r="O126" s="15">
        <f>IF($A126="","",K126+L126+M126+N126)</f>
        <v/>
      </c>
      <c r="P126" s="15">
        <f>IF($A126="","",J126-O126)</f>
        <v/>
      </c>
      <c r="Q126" s="15">
        <f>IF($A126="","",P126-H126-I126)</f>
        <v/>
      </c>
    </row>
    <row r="127">
      <c r="A127" s="13" t="n"/>
      <c r="B127" s="14" t="n"/>
      <c r="C127" s="12" t="n"/>
      <c r="D127" s="11" t="n"/>
      <c r="E127" s="11" t="n"/>
      <c r="F127" s="11" t="n"/>
      <c r="G127" s="12" t="n"/>
      <c r="H127" s="11" t="n"/>
      <c r="I127" s="11" t="n"/>
      <c r="J127" s="15">
        <f>IF($A127="","",D127+E127+F127)</f>
        <v/>
      </c>
      <c r="K127" s="15">
        <f>IF($A127="","",J127*Settings!$B$6)</f>
        <v/>
      </c>
      <c r="L127" s="15">
        <f>IF($A127="","",J127*Settings!$B$7+Settings!$B$8)</f>
        <v/>
      </c>
      <c r="M127" s="15">
        <f>IF($A127="","",IF(G127="Yes",MIN(J127*Settings!$B$9,Settings!$B$10),0))</f>
        <v/>
      </c>
      <c r="N127" s="15">
        <f>IF($A127="","",J127*Settings!$B$11)</f>
        <v/>
      </c>
      <c r="O127" s="15">
        <f>IF($A127="","",K127+L127+M127+N127)</f>
        <v/>
      </c>
      <c r="P127" s="15">
        <f>IF($A127="","",J127-O127)</f>
        <v/>
      </c>
      <c r="Q127" s="15">
        <f>IF($A127="","",P127-H127-I127)</f>
        <v/>
      </c>
    </row>
    <row r="128">
      <c r="A128" s="13" t="n"/>
      <c r="B128" s="14" t="n"/>
      <c r="C128" s="12" t="n"/>
      <c r="D128" s="11" t="n"/>
      <c r="E128" s="11" t="n"/>
      <c r="F128" s="11" t="n"/>
      <c r="G128" s="12" t="n"/>
      <c r="H128" s="11" t="n"/>
      <c r="I128" s="11" t="n"/>
      <c r="J128" s="15">
        <f>IF($A128="","",D128+E128+F128)</f>
        <v/>
      </c>
      <c r="K128" s="15">
        <f>IF($A128="","",J128*Settings!$B$6)</f>
        <v/>
      </c>
      <c r="L128" s="15">
        <f>IF($A128="","",J128*Settings!$B$7+Settings!$B$8)</f>
        <v/>
      </c>
      <c r="M128" s="15">
        <f>IF($A128="","",IF(G128="Yes",MIN(J128*Settings!$B$9,Settings!$B$10),0))</f>
        <v/>
      </c>
      <c r="N128" s="15">
        <f>IF($A128="","",J128*Settings!$B$11)</f>
        <v/>
      </c>
      <c r="O128" s="15">
        <f>IF($A128="","",K128+L128+M128+N128)</f>
        <v/>
      </c>
      <c r="P128" s="15">
        <f>IF($A128="","",J128-O128)</f>
        <v/>
      </c>
      <c r="Q128" s="15">
        <f>IF($A128="","",P128-H128-I128)</f>
        <v/>
      </c>
    </row>
    <row r="129">
      <c r="A129" s="13" t="n"/>
      <c r="B129" s="14" t="n"/>
      <c r="C129" s="12" t="n"/>
      <c r="D129" s="11" t="n"/>
      <c r="E129" s="11" t="n"/>
      <c r="F129" s="11" t="n"/>
      <c r="G129" s="12" t="n"/>
      <c r="H129" s="11" t="n"/>
      <c r="I129" s="11" t="n"/>
      <c r="J129" s="15">
        <f>IF($A129="","",D129+E129+F129)</f>
        <v/>
      </c>
      <c r="K129" s="15">
        <f>IF($A129="","",J129*Settings!$B$6)</f>
        <v/>
      </c>
      <c r="L129" s="15">
        <f>IF($A129="","",J129*Settings!$B$7+Settings!$B$8)</f>
        <v/>
      </c>
      <c r="M129" s="15">
        <f>IF($A129="","",IF(G129="Yes",MIN(J129*Settings!$B$9,Settings!$B$10),0))</f>
        <v/>
      </c>
      <c r="N129" s="15">
        <f>IF($A129="","",J129*Settings!$B$11)</f>
        <v/>
      </c>
      <c r="O129" s="15">
        <f>IF($A129="","",K129+L129+M129+N129)</f>
        <v/>
      </c>
      <c r="P129" s="15">
        <f>IF($A129="","",J129-O129)</f>
        <v/>
      </c>
      <c r="Q129" s="15">
        <f>IF($A129="","",P129-H129-I129)</f>
        <v/>
      </c>
    </row>
    <row r="130">
      <c r="A130" s="13" t="n"/>
      <c r="B130" s="14" t="n"/>
      <c r="C130" s="12" t="n"/>
      <c r="D130" s="11" t="n"/>
      <c r="E130" s="11" t="n"/>
      <c r="F130" s="11" t="n"/>
      <c r="G130" s="12" t="n"/>
      <c r="H130" s="11" t="n"/>
      <c r="I130" s="11" t="n"/>
      <c r="J130" s="15">
        <f>IF($A130="","",D130+E130+F130)</f>
        <v/>
      </c>
      <c r="K130" s="15">
        <f>IF($A130="","",J130*Settings!$B$6)</f>
        <v/>
      </c>
      <c r="L130" s="15">
        <f>IF($A130="","",J130*Settings!$B$7+Settings!$B$8)</f>
        <v/>
      </c>
      <c r="M130" s="15">
        <f>IF($A130="","",IF(G130="Yes",MIN(J130*Settings!$B$9,Settings!$B$10),0))</f>
        <v/>
      </c>
      <c r="N130" s="15">
        <f>IF($A130="","",J130*Settings!$B$11)</f>
        <v/>
      </c>
      <c r="O130" s="15">
        <f>IF($A130="","",K130+L130+M130+N130)</f>
        <v/>
      </c>
      <c r="P130" s="15">
        <f>IF($A130="","",J130-O130)</f>
        <v/>
      </c>
      <c r="Q130" s="15">
        <f>IF($A130="","",P130-H130-I130)</f>
        <v/>
      </c>
    </row>
    <row r="131">
      <c r="A131" s="13" t="n"/>
      <c r="B131" s="14" t="n"/>
      <c r="C131" s="12" t="n"/>
      <c r="D131" s="11" t="n"/>
      <c r="E131" s="11" t="n"/>
      <c r="F131" s="11" t="n"/>
      <c r="G131" s="12" t="n"/>
      <c r="H131" s="11" t="n"/>
      <c r="I131" s="11" t="n"/>
      <c r="J131" s="15">
        <f>IF($A131="","",D131+E131+F131)</f>
        <v/>
      </c>
      <c r="K131" s="15">
        <f>IF($A131="","",J131*Settings!$B$6)</f>
        <v/>
      </c>
      <c r="L131" s="15">
        <f>IF($A131="","",J131*Settings!$B$7+Settings!$B$8)</f>
        <v/>
      </c>
      <c r="M131" s="15">
        <f>IF($A131="","",IF(G131="Yes",MIN(J131*Settings!$B$9,Settings!$B$10),0))</f>
        <v/>
      </c>
      <c r="N131" s="15">
        <f>IF($A131="","",J131*Settings!$B$11)</f>
        <v/>
      </c>
      <c r="O131" s="15">
        <f>IF($A131="","",K131+L131+M131+N131)</f>
        <v/>
      </c>
      <c r="P131" s="15">
        <f>IF($A131="","",J131-O131)</f>
        <v/>
      </c>
      <c r="Q131" s="15">
        <f>IF($A131="","",P131-H131-I131)</f>
        <v/>
      </c>
    </row>
    <row r="132">
      <c r="A132" s="13" t="n"/>
      <c r="B132" s="14" t="n"/>
      <c r="C132" s="12" t="n"/>
      <c r="D132" s="11" t="n"/>
      <c r="E132" s="11" t="n"/>
      <c r="F132" s="11" t="n"/>
      <c r="G132" s="12" t="n"/>
      <c r="H132" s="11" t="n"/>
      <c r="I132" s="11" t="n"/>
      <c r="J132" s="15">
        <f>IF($A132="","",D132+E132+F132)</f>
        <v/>
      </c>
      <c r="K132" s="15">
        <f>IF($A132="","",J132*Settings!$B$6)</f>
        <v/>
      </c>
      <c r="L132" s="15">
        <f>IF($A132="","",J132*Settings!$B$7+Settings!$B$8)</f>
        <v/>
      </c>
      <c r="M132" s="15">
        <f>IF($A132="","",IF(G132="Yes",MIN(J132*Settings!$B$9,Settings!$B$10),0))</f>
        <v/>
      </c>
      <c r="N132" s="15">
        <f>IF($A132="","",J132*Settings!$B$11)</f>
        <v/>
      </c>
      <c r="O132" s="15">
        <f>IF($A132="","",K132+L132+M132+N132)</f>
        <v/>
      </c>
      <c r="P132" s="15">
        <f>IF($A132="","",J132-O132)</f>
        <v/>
      </c>
      <c r="Q132" s="15">
        <f>IF($A132="","",P132-H132-I132)</f>
        <v/>
      </c>
    </row>
    <row r="133">
      <c r="A133" s="13" t="n"/>
      <c r="B133" s="14" t="n"/>
      <c r="C133" s="12" t="n"/>
      <c r="D133" s="11" t="n"/>
      <c r="E133" s="11" t="n"/>
      <c r="F133" s="11" t="n"/>
      <c r="G133" s="12" t="n"/>
      <c r="H133" s="11" t="n"/>
      <c r="I133" s="11" t="n"/>
      <c r="J133" s="15">
        <f>IF($A133="","",D133+E133+F133)</f>
        <v/>
      </c>
      <c r="K133" s="15">
        <f>IF($A133="","",J133*Settings!$B$6)</f>
        <v/>
      </c>
      <c r="L133" s="15">
        <f>IF($A133="","",J133*Settings!$B$7+Settings!$B$8)</f>
        <v/>
      </c>
      <c r="M133" s="15">
        <f>IF($A133="","",IF(G133="Yes",MIN(J133*Settings!$B$9,Settings!$B$10),0))</f>
        <v/>
      </c>
      <c r="N133" s="15">
        <f>IF($A133="","",J133*Settings!$B$11)</f>
        <v/>
      </c>
      <c r="O133" s="15">
        <f>IF($A133="","",K133+L133+M133+N133)</f>
        <v/>
      </c>
      <c r="P133" s="15">
        <f>IF($A133="","",J133-O133)</f>
        <v/>
      </c>
      <c r="Q133" s="15">
        <f>IF($A133="","",P133-H133-I133)</f>
        <v/>
      </c>
    </row>
    <row r="134">
      <c r="A134" s="13" t="n"/>
      <c r="B134" s="14" t="n"/>
      <c r="C134" s="12" t="n"/>
      <c r="D134" s="11" t="n"/>
      <c r="E134" s="11" t="n"/>
      <c r="F134" s="11" t="n"/>
      <c r="G134" s="12" t="n"/>
      <c r="H134" s="11" t="n"/>
      <c r="I134" s="11" t="n"/>
      <c r="J134" s="15">
        <f>IF($A134="","",D134+E134+F134)</f>
        <v/>
      </c>
      <c r="K134" s="15">
        <f>IF($A134="","",J134*Settings!$B$6)</f>
        <v/>
      </c>
      <c r="L134" s="15">
        <f>IF($A134="","",J134*Settings!$B$7+Settings!$B$8)</f>
        <v/>
      </c>
      <c r="M134" s="15">
        <f>IF($A134="","",IF(G134="Yes",MIN(J134*Settings!$B$9,Settings!$B$10),0))</f>
        <v/>
      </c>
      <c r="N134" s="15">
        <f>IF($A134="","",J134*Settings!$B$11)</f>
        <v/>
      </c>
      <c r="O134" s="15">
        <f>IF($A134="","",K134+L134+M134+N134)</f>
        <v/>
      </c>
      <c r="P134" s="15">
        <f>IF($A134="","",J134-O134)</f>
        <v/>
      </c>
      <c r="Q134" s="15">
        <f>IF($A134="","",P134-H134-I134)</f>
        <v/>
      </c>
    </row>
    <row r="135">
      <c r="A135" s="13" t="n"/>
      <c r="B135" s="14" t="n"/>
      <c r="C135" s="12" t="n"/>
      <c r="D135" s="11" t="n"/>
      <c r="E135" s="11" t="n"/>
      <c r="F135" s="11" t="n"/>
      <c r="G135" s="12" t="n"/>
      <c r="H135" s="11" t="n"/>
      <c r="I135" s="11" t="n"/>
      <c r="J135" s="15">
        <f>IF($A135="","",D135+E135+F135)</f>
        <v/>
      </c>
      <c r="K135" s="15">
        <f>IF($A135="","",J135*Settings!$B$6)</f>
        <v/>
      </c>
      <c r="L135" s="15">
        <f>IF($A135="","",J135*Settings!$B$7+Settings!$B$8)</f>
        <v/>
      </c>
      <c r="M135" s="15">
        <f>IF($A135="","",IF(G135="Yes",MIN(J135*Settings!$B$9,Settings!$B$10),0))</f>
        <v/>
      </c>
      <c r="N135" s="15">
        <f>IF($A135="","",J135*Settings!$B$11)</f>
        <v/>
      </c>
      <c r="O135" s="15">
        <f>IF($A135="","",K135+L135+M135+N135)</f>
        <v/>
      </c>
      <c r="P135" s="15">
        <f>IF($A135="","",J135-O135)</f>
        <v/>
      </c>
      <c r="Q135" s="15">
        <f>IF($A135="","",P135-H135-I135)</f>
        <v/>
      </c>
    </row>
    <row r="136">
      <c r="A136" s="13" t="n"/>
      <c r="B136" s="14" t="n"/>
      <c r="C136" s="12" t="n"/>
      <c r="D136" s="11" t="n"/>
      <c r="E136" s="11" t="n"/>
      <c r="F136" s="11" t="n"/>
      <c r="G136" s="12" t="n"/>
      <c r="H136" s="11" t="n"/>
      <c r="I136" s="11" t="n"/>
      <c r="J136" s="15">
        <f>IF($A136="","",D136+E136+F136)</f>
        <v/>
      </c>
      <c r="K136" s="15">
        <f>IF($A136="","",J136*Settings!$B$6)</f>
        <v/>
      </c>
      <c r="L136" s="15">
        <f>IF($A136="","",J136*Settings!$B$7+Settings!$B$8)</f>
        <v/>
      </c>
      <c r="M136" s="15">
        <f>IF($A136="","",IF(G136="Yes",MIN(J136*Settings!$B$9,Settings!$B$10),0))</f>
        <v/>
      </c>
      <c r="N136" s="15">
        <f>IF($A136="","",J136*Settings!$B$11)</f>
        <v/>
      </c>
      <c r="O136" s="15">
        <f>IF($A136="","",K136+L136+M136+N136)</f>
        <v/>
      </c>
      <c r="P136" s="15">
        <f>IF($A136="","",J136-O136)</f>
        <v/>
      </c>
      <c r="Q136" s="15">
        <f>IF($A136="","",P136-H136-I136)</f>
        <v/>
      </c>
    </row>
    <row r="137">
      <c r="A137" s="13" t="n"/>
      <c r="B137" s="14" t="n"/>
      <c r="C137" s="12" t="n"/>
      <c r="D137" s="11" t="n"/>
      <c r="E137" s="11" t="n"/>
      <c r="F137" s="11" t="n"/>
      <c r="G137" s="12" t="n"/>
      <c r="H137" s="11" t="n"/>
      <c r="I137" s="11" t="n"/>
      <c r="J137" s="15">
        <f>IF($A137="","",D137+E137+F137)</f>
        <v/>
      </c>
      <c r="K137" s="15">
        <f>IF($A137="","",J137*Settings!$B$6)</f>
        <v/>
      </c>
      <c r="L137" s="15">
        <f>IF($A137="","",J137*Settings!$B$7+Settings!$B$8)</f>
        <v/>
      </c>
      <c r="M137" s="15">
        <f>IF($A137="","",IF(G137="Yes",MIN(J137*Settings!$B$9,Settings!$B$10),0))</f>
        <v/>
      </c>
      <c r="N137" s="15">
        <f>IF($A137="","",J137*Settings!$B$11)</f>
        <v/>
      </c>
      <c r="O137" s="15">
        <f>IF($A137="","",K137+L137+M137+N137)</f>
        <v/>
      </c>
      <c r="P137" s="15">
        <f>IF($A137="","",J137-O137)</f>
        <v/>
      </c>
      <c r="Q137" s="15">
        <f>IF($A137="","",P137-H137-I137)</f>
        <v/>
      </c>
    </row>
    <row r="138">
      <c r="A138" s="13" t="n"/>
      <c r="B138" s="14" t="n"/>
      <c r="C138" s="12" t="n"/>
      <c r="D138" s="11" t="n"/>
      <c r="E138" s="11" t="n"/>
      <c r="F138" s="11" t="n"/>
      <c r="G138" s="12" t="n"/>
      <c r="H138" s="11" t="n"/>
      <c r="I138" s="11" t="n"/>
      <c r="J138" s="15">
        <f>IF($A138="","",D138+E138+F138)</f>
        <v/>
      </c>
      <c r="K138" s="15">
        <f>IF($A138="","",J138*Settings!$B$6)</f>
        <v/>
      </c>
      <c r="L138" s="15">
        <f>IF($A138="","",J138*Settings!$B$7+Settings!$B$8)</f>
        <v/>
      </c>
      <c r="M138" s="15">
        <f>IF($A138="","",IF(G138="Yes",MIN(J138*Settings!$B$9,Settings!$B$10),0))</f>
        <v/>
      </c>
      <c r="N138" s="15">
        <f>IF($A138="","",J138*Settings!$B$11)</f>
        <v/>
      </c>
      <c r="O138" s="15">
        <f>IF($A138="","",K138+L138+M138+N138)</f>
        <v/>
      </c>
      <c r="P138" s="15">
        <f>IF($A138="","",J138-O138)</f>
        <v/>
      </c>
      <c r="Q138" s="15">
        <f>IF($A138="","",P138-H138-I138)</f>
        <v/>
      </c>
    </row>
    <row r="139">
      <c r="A139" s="13" t="n"/>
      <c r="B139" s="14" t="n"/>
      <c r="C139" s="12" t="n"/>
      <c r="D139" s="11" t="n"/>
      <c r="E139" s="11" t="n"/>
      <c r="F139" s="11" t="n"/>
      <c r="G139" s="12" t="n"/>
      <c r="H139" s="11" t="n"/>
      <c r="I139" s="11" t="n"/>
      <c r="J139" s="15">
        <f>IF($A139="","",D139+E139+F139)</f>
        <v/>
      </c>
      <c r="K139" s="15">
        <f>IF($A139="","",J139*Settings!$B$6)</f>
        <v/>
      </c>
      <c r="L139" s="15">
        <f>IF($A139="","",J139*Settings!$B$7+Settings!$B$8)</f>
        <v/>
      </c>
      <c r="M139" s="15">
        <f>IF($A139="","",IF(G139="Yes",MIN(J139*Settings!$B$9,Settings!$B$10),0))</f>
        <v/>
      </c>
      <c r="N139" s="15">
        <f>IF($A139="","",J139*Settings!$B$11)</f>
        <v/>
      </c>
      <c r="O139" s="15">
        <f>IF($A139="","",K139+L139+M139+N139)</f>
        <v/>
      </c>
      <c r="P139" s="15">
        <f>IF($A139="","",J139-O139)</f>
        <v/>
      </c>
      <c r="Q139" s="15">
        <f>IF($A139="","",P139-H139-I139)</f>
        <v/>
      </c>
    </row>
    <row r="140">
      <c r="A140" s="13" t="n"/>
      <c r="B140" s="14" t="n"/>
      <c r="C140" s="12" t="n"/>
      <c r="D140" s="11" t="n"/>
      <c r="E140" s="11" t="n"/>
      <c r="F140" s="11" t="n"/>
      <c r="G140" s="12" t="n"/>
      <c r="H140" s="11" t="n"/>
      <c r="I140" s="11" t="n"/>
      <c r="J140" s="15">
        <f>IF($A140="","",D140+E140+F140)</f>
        <v/>
      </c>
      <c r="K140" s="15">
        <f>IF($A140="","",J140*Settings!$B$6)</f>
        <v/>
      </c>
      <c r="L140" s="15">
        <f>IF($A140="","",J140*Settings!$B$7+Settings!$B$8)</f>
        <v/>
      </c>
      <c r="M140" s="15">
        <f>IF($A140="","",IF(G140="Yes",MIN(J140*Settings!$B$9,Settings!$B$10),0))</f>
        <v/>
      </c>
      <c r="N140" s="15">
        <f>IF($A140="","",J140*Settings!$B$11)</f>
        <v/>
      </c>
      <c r="O140" s="15">
        <f>IF($A140="","",K140+L140+M140+N140)</f>
        <v/>
      </c>
      <c r="P140" s="15">
        <f>IF($A140="","",J140-O140)</f>
        <v/>
      </c>
      <c r="Q140" s="15">
        <f>IF($A140="","",P140-H140-I140)</f>
        <v/>
      </c>
    </row>
    <row r="141">
      <c r="A141" s="13" t="n"/>
      <c r="B141" s="14" t="n"/>
      <c r="C141" s="12" t="n"/>
      <c r="D141" s="11" t="n"/>
      <c r="E141" s="11" t="n"/>
      <c r="F141" s="11" t="n"/>
      <c r="G141" s="12" t="n"/>
      <c r="H141" s="11" t="n"/>
      <c r="I141" s="11" t="n"/>
      <c r="J141" s="15">
        <f>IF($A141="","",D141+E141+F141)</f>
        <v/>
      </c>
      <c r="K141" s="15">
        <f>IF($A141="","",J141*Settings!$B$6)</f>
        <v/>
      </c>
      <c r="L141" s="15">
        <f>IF($A141="","",J141*Settings!$B$7+Settings!$B$8)</f>
        <v/>
      </c>
      <c r="M141" s="15">
        <f>IF($A141="","",IF(G141="Yes",MIN(J141*Settings!$B$9,Settings!$B$10),0))</f>
        <v/>
      </c>
      <c r="N141" s="15">
        <f>IF($A141="","",J141*Settings!$B$11)</f>
        <v/>
      </c>
      <c r="O141" s="15">
        <f>IF($A141="","",K141+L141+M141+N141)</f>
        <v/>
      </c>
      <c r="P141" s="15">
        <f>IF($A141="","",J141-O141)</f>
        <v/>
      </c>
      <c r="Q141" s="15">
        <f>IF($A141="","",P141-H141-I141)</f>
        <v/>
      </c>
    </row>
    <row r="142">
      <c r="A142" s="13" t="n"/>
      <c r="B142" s="14" t="n"/>
      <c r="C142" s="12" t="n"/>
      <c r="D142" s="11" t="n"/>
      <c r="E142" s="11" t="n"/>
      <c r="F142" s="11" t="n"/>
      <c r="G142" s="12" t="n"/>
      <c r="H142" s="11" t="n"/>
      <c r="I142" s="11" t="n"/>
      <c r="J142" s="15">
        <f>IF($A142="","",D142+E142+F142)</f>
        <v/>
      </c>
      <c r="K142" s="15">
        <f>IF($A142="","",J142*Settings!$B$6)</f>
        <v/>
      </c>
      <c r="L142" s="15">
        <f>IF($A142="","",J142*Settings!$B$7+Settings!$B$8)</f>
        <v/>
      </c>
      <c r="M142" s="15">
        <f>IF($A142="","",IF(G142="Yes",MIN(J142*Settings!$B$9,Settings!$B$10),0))</f>
        <v/>
      </c>
      <c r="N142" s="15">
        <f>IF($A142="","",J142*Settings!$B$11)</f>
        <v/>
      </c>
      <c r="O142" s="15">
        <f>IF($A142="","",K142+L142+M142+N142)</f>
        <v/>
      </c>
      <c r="P142" s="15">
        <f>IF($A142="","",J142-O142)</f>
        <v/>
      </c>
      <c r="Q142" s="15">
        <f>IF($A142="","",P142-H142-I142)</f>
        <v/>
      </c>
    </row>
    <row r="143">
      <c r="A143" s="13" t="n"/>
      <c r="B143" s="14" t="n"/>
      <c r="C143" s="12" t="n"/>
      <c r="D143" s="11" t="n"/>
      <c r="E143" s="11" t="n"/>
      <c r="F143" s="11" t="n"/>
      <c r="G143" s="12" t="n"/>
      <c r="H143" s="11" t="n"/>
      <c r="I143" s="11" t="n"/>
      <c r="J143" s="15">
        <f>IF($A143="","",D143+E143+F143)</f>
        <v/>
      </c>
      <c r="K143" s="15">
        <f>IF($A143="","",J143*Settings!$B$6)</f>
        <v/>
      </c>
      <c r="L143" s="15">
        <f>IF($A143="","",J143*Settings!$B$7+Settings!$B$8)</f>
        <v/>
      </c>
      <c r="M143" s="15">
        <f>IF($A143="","",IF(G143="Yes",MIN(J143*Settings!$B$9,Settings!$B$10),0))</f>
        <v/>
      </c>
      <c r="N143" s="15">
        <f>IF($A143="","",J143*Settings!$B$11)</f>
        <v/>
      </c>
      <c r="O143" s="15">
        <f>IF($A143="","",K143+L143+M143+N143)</f>
        <v/>
      </c>
      <c r="P143" s="15">
        <f>IF($A143="","",J143-O143)</f>
        <v/>
      </c>
      <c r="Q143" s="15">
        <f>IF($A143="","",P143-H143-I143)</f>
        <v/>
      </c>
    </row>
    <row r="144">
      <c r="A144" s="13" t="n"/>
      <c r="B144" s="14" t="n"/>
      <c r="C144" s="12" t="n"/>
      <c r="D144" s="11" t="n"/>
      <c r="E144" s="11" t="n"/>
      <c r="F144" s="11" t="n"/>
      <c r="G144" s="12" t="n"/>
      <c r="H144" s="11" t="n"/>
      <c r="I144" s="11" t="n"/>
      <c r="J144" s="15">
        <f>IF($A144="","",D144+E144+F144)</f>
        <v/>
      </c>
      <c r="K144" s="15">
        <f>IF($A144="","",J144*Settings!$B$6)</f>
        <v/>
      </c>
      <c r="L144" s="15">
        <f>IF($A144="","",J144*Settings!$B$7+Settings!$B$8)</f>
        <v/>
      </c>
      <c r="M144" s="15">
        <f>IF($A144="","",IF(G144="Yes",MIN(J144*Settings!$B$9,Settings!$B$10),0))</f>
        <v/>
      </c>
      <c r="N144" s="15">
        <f>IF($A144="","",J144*Settings!$B$11)</f>
        <v/>
      </c>
      <c r="O144" s="15">
        <f>IF($A144="","",K144+L144+M144+N144)</f>
        <v/>
      </c>
      <c r="P144" s="15">
        <f>IF($A144="","",J144-O144)</f>
        <v/>
      </c>
      <c r="Q144" s="15">
        <f>IF($A144="","",P144-H144-I144)</f>
        <v/>
      </c>
    </row>
    <row r="145">
      <c r="A145" s="13" t="n"/>
      <c r="B145" s="14" t="n"/>
      <c r="C145" s="12" t="n"/>
      <c r="D145" s="11" t="n"/>
      <c r="E145" s="11" t="n"/>
      <c r="F145" s="11" t="n"/>
      <c r="G145" s="12" t="n"/>
      <c r="H145" s="11" t="n"/>
      <c r="I145" s="11" t="n"/>
      <c r="J145" s="15">
        <f>IF($A145="","",D145+E145+F145)</f>
        <v/>
      </c>
      <c r="K145" s="15">
        <f>IF($A145="","",J145*Settings!$B$6)</f>
        <v/>
      </c>
      <c r="L145" s="15">
        <f>IF($A145="","",J145*Settings!$B$7+Settings!$B$8)</f>
        <v/>
      </c>
      <c r="M145" s="15">
        <f>IF($A145="","",IF(G145="Yes",MIN(J145*Settings!$B$9,Settings!$B$10),0))</f>
        <v/>
      </c>
      <c r="N145" s="15">
        <f>IF($A145="","",J145*Settings!$B$11)</f>
        <v/>
      </c>
      <c r="O145" s="15">
        <f>IF($A145="","",K145+L145+M145+N145)</f>
        <v/>
      </c>
      <c r="P145" s="15">
        <f>IF($A145="","",J145-O145)</f>
        <v/>
      </c>
      <c r="Q145" s="15">
        <f>IF($A145="","",P145-H145-I145)</f>
        <v/>
      </c>
    </row>
    <row r="146">
      <c r="A146" s="13" t="n"/>
      <c r="B146" s="14" t="n"/>
      <c r="C146" s="12" t="n"/>
      <c r="D146" s="11" t="n"/>
      <c r="E146" s="11" t="n"/>
      <c r="F146" s="11" t="n"/>
      <c r="G146" s="12" t="n"/>
      <c r="H146" s="11" t="n"/>
      <c r="I146" s="11" t="n"/>
      <c r="J146" s="15">
        <f>IF($A146="","",D146+E146+F146)</f>
        <v/>
      </c>
      <c r="K146" s="15">
        <f>IF($A146="","",J146*Settings!$B$6)</f>
        <v/>
      </c>
      <c r="L146" s="15">
        <f>IF($A146="","",J146*Settings!$B$7+Settings!$B$8)</f>
        <v/>
      </c>
      <c r="M146" s="15">
        <f>IF($A146="","",IF(G146="Yes",MIN(J146*Settings!$B$9,Settings!$B$10),0))</f>
        <v/>
      </c>
      <c r="N146" s="15">
        <f>IF($A146="","",J146*Settings!$B$11)</f>
        <v/>
      </c>
      <c r="O146" s="15">
        <f>IF($A146="","",K146+L146+M146+N146)</f>
        <v/>
      </c>
      <c r="P146" s="15">
        <f>IF($A146="","",J146-O146)</f>
        <v/>
      </c>
      <c r="Q146" s="15">
        <f>IF($A146="","",P146-H146-I146)</f>
        <v/>
      </c>
    </row>
    <row r="147">
      <c r="A147" s="13" t="n"/>
      <c r="B147" s="14" t="n"/>
      <c r="C147" s="12" t="n"/>
      <c r="D147" s="11" t="n"/>
      <c r="E147" s="11" t="n"/>
      <c r="F147" s="11" t="n"/>
      <c r="G147" s="12" t="n"/>
      <c r="H147" s="11" t="n"/>
      <c r="I147" s="11" t="n"/>
      <c r="J147" s="15">
        <f>IF($A147="","",D147+E147+F147)</f>
        <v/>
      </c>
      <c r="K147" s="15">
        <f>IF($A147="","",J147*Settings!$B$6)</f>
        <v/>
      </c>
      <c r="L147" s="15">
        <f>IF($A147="","",J147*Settings!$B$7+Settings!$B$8)</f>
        <v/>
      </c>
      <c r="M147" s="15">
        <f>IF($A147="","",IF(G147="Yes",MIN(J147*Settings!$B$9,Settings!$B$10),0))</f>
        <v/>
      </c>
      <c r="N147" s="15">
        <f>IF($A147="","",J147*Settings!$B$11)</f>
        <v/>
      </c>
      <c r="O147" s="15">
        <f>IF($A147="","",K147+L147+M147+N147)</f>
        <v/>
      </c>
      <c r="P147" s="15">
        <f>IF($A147="","",J147-O147)</f>
        <v/>
      </c>
      <c r="Q147" s="15">
        <f>IF($A147="","",P147-H147-I147)</f>
        <v/>
      </c>
    </row>
    <row r="148">
      <c r="A148" s="13" t="n"/>
      <c r="B148" s="14" t="n"/>
      <c r="C148" s="12" t="n"/>
      <c r="D148" s="11" t="n"/>
      <c r="E148" s="11" t="n"/>
      <c r="F148" s="11" t="n"/>
      <c r="G148" s="12" t="n"/>
      <c r="H148" s="11" t="n"/>
      <c r="I148" s="11" t="n"/>
      <c r="J148" s="15">
        <f>IF($A148="","",D148+E148+F148)</f>
        <v/>
      </c>
      <c r="K148" s="15">
        <f>IF($A148="","",J148*Settings!$B$6)</f>
        <v/>
      </c>
      <c r="L148" s="15">
        <f>IF($A148="","",J148*Settings!$B$7+Settings!$B$8)</f>
        <v/>
      </c>
      <c r="M148" s="15">
        <f>IF($A148="","",IF(G148="Yes",MIN(J148*Settings!$B$9,Settings!$B$10),0))</f>
        <v/>
      </c>
      <c r="N148" s="15">
        <f>IF($A148="","",J148*Settings!$B$11)</f>
        <v/>
      </c>
      <c r="O148" s="15">
        <f>IF($A148="","",K148+L148+M148+N148)</f>
        <v/>
      </c>
      <c r="P148" s="15">
        <f>IF($A148="","",J148-O148)</f>
        <v/>
      </c>
      <c r="Q148" s="15">
        <f>IF($A148="","",P148-H148-I148)</f>
        <v/>
      </c>
    </row>
    <row r="149">
      <c r="A149" s="13" t="n"/>
      <c r="B149" s="14" t="n"/>
      <c r="C149" s="12" t="n"/>
      <c r="D149" s="11" t="n"/>
      <c r="E149" s="11" t="n"/>
      <c r="F149" s="11" t="n"/>
      <c r="G149" s="12" t="n"/>
      <c r="H149" s="11" t="n"/>
      <c r="I149" s="11" t="n"/>
      <c r="J149" s="15">
        <f>IF($A149="","",D149+E149+F149)</f>
        <v/>
      </c>
      <c r="K149" s="15">
        <f>IF($A149="","",J149*Settings!$B$6)</f>
        <v/>
      </c>
      <c r="L149" s="15">
        <f>IF($A149="","",J149*Settings!$B$7+Settings!$B$8)</f>
        <v/>
      </c>
      <c r="M149" s="15">
        <f>IF($A149="","",IF(G149="Yes",MIN(J149*Settings!$B$9,Settings!$B$10),0))</f>
        <v/>
      </c>
      <c r="N149" s="15">
        <f>IF($A149="","",J149*Settings!$B$11)</f>
        <v/>
      </c>
      <c r="O149" s="15">
        <f>IF($A149="","",K149+L149+M149+N149)</f>
        <v/>
      </c>
      <c r="P149" s="15">
        <f>IF($A149="","",J149-O149)</f>
        <v/>
      </c>
      <c r="Q149" s="15">
        <f>IF($A149="","",P149-H149-I149)</f>
        <v/>
      </c>
    </row>
    <row r="150">
      <c r="A150" s="13" t="n"/>
      <c r="B150" s="14" t="n"/>
      <c r="C150" s="12" t="n"/>
      <c r="D150" s="11" t="n"/>
      <c r="E150" s="11" t="n"/>
      <c r="F150" s="11" t="n"/>
      <c r="G150" s="12" t="n"/>
      <c r="H150" s="11" t="n"/>
      <c r="I150" s="11" t="n"/>
      <c r="J150" s="15">
        <f>IF($A150="","",D150+E150+F150)</f>
        <v/>
      </c>
      <c r="K150" s="15">
        <f>IF($A150="","",J150*Settings!$B$6)</f>
        <v/>
      </c>
      <c r="L150" s="15">
        <f>IF($A150="","",J150*Settings!$B$7+Settings!$B$8)</f>
        <v/>
      </c>
      <c r="M150" s="15">
        <f>IF($A150="","",IF(G150="Yes",MIN(J150*Settings!$B$9,Settings!$B$10),0))</f>
        <v/>
      </c>
      <c r="N150" s="15">
        <f>IF($A150="","",J150*Settings!$B$11)</f>
        <v/>
      </c>
      <c r="O150" s="15">
        <f>IF($A150="","",K150+L150+M150+N150)</f>
        <v/>
      </c>
      <c r="P150" s="15">
        <f>IF($A150="","",J150-O150)</f>
        <v/>
      </c>
      <c r="Q150" s="15">
        <f>IF($A150="","",P150-H150-I150)</f>
        <v/>
      </c>
    </row>
    <row r="151">
      <c r="A151" s="13" t="n"/>
      <c r="B151" s="14" t="n"/>
      <c r="C151" s="12" t="n"/>
      <c r="D151" s="11" t="n"/>
      <c r="E151" s="11" t="n"/>
      <c r="F151" s="11" t="n"/>
      <c r="G151" s="12" t="n"/>
      <c r="H151" s="11" t="n"/>
      <c r="I151" s="11" t="n"/>
      <c r="J151" s="15">
        <f>IF($A151="","",D151+E151+F151)</f>
        <v/>
      </c>
      <c r="K151" s="15">
        <f>IF($A151="","",J151*Settings!$B$6)</f>
        <v/>
      </c>
      <c r="L151" s="15">
        <f>IF($A151="","",J151*Settings!$B$7+Settings!$B$8)</f>
        <v/>
      </c>
      <c r="M151" s="15">
        <f>IF($A151="","",IF(G151="Yes",MIN(J151*Settings!$B$9,Settings!$B$10),0))</f>
        <v/>
      </c>
      <c r="N151" s="15">
        <f>IF($A151="","",J151*Settings!$B$11)</f>
        <v/>
      </c>
      <c r="O151" s="15">
        <f>IF($A151="","",K151+L151+M151+N151)</f>
        <v/>
      </c>
      <c r="P151" s="15">
        <f>IF($A151="","",J151-O151)</f>
        <v/>
      </c>
      <c r="Q151" s="15">
        <f>IF($A151="","",P151-H151-I151)</f>
        <v/>
      </c>
    </row>
    <row r="152">
      <c r="A152" s="13" t="n"/>
      <c r="B152" s="14" t="n"/>
      <c r="C152" s="12" t="n"/>
      <c r="D152" s="11" t="n"/>
      <c r="E152" s="11" t="n"/>
      <c r="F152" s="11" t="n"/>
      <c r="G152" s="12" t="n"/>
      <c r="H152" s="11" t="n"/>
      <c r="I152" s="11" t="n"/>
      <c r="J152" s="15">
        <f>IF($A152="","",D152+E152+F152)</f>
        <v/>
      </c>
      <c r="K152" s="15">
        <f>IF($A152="","",J152*Settings!$B$6)</f>
        <v/>
      </c>
      <c r="L152" s="15">
        <f>IF($A152="","",J152*Settings!$B$7+Settings!$B$8)</f>
        <v/>
      </c>
      <c r="M152" s="15">
        <f>IF($A152="","",IF(G152="Yes",MIN(J152*Settings!$B$9,Settings!$B$10),0))</f>
        <v/>
      </c>
      <c r="N152" s="15">
        <f>IF($A152="","",J152*Settings!$B$11)</f>
        <v/>
      </c>
      <c r="O152" s="15">
        <f>IF($A152="","",K152+L152+M152+N152)</f>
        <v/>
      </c>
      <c r="P152" s="15">
        <f>IF($A152="","",J152-O152)</f>
        <v/>
      </c>
      <c r="Q152" s="15">
        <f>IF($A152="","",P152-H152-I152)</f>
        <v/>
      </c>
    </row>
    <row r="153">
      <c r="A153" s="13" t="n"/>
      <c r="B153" s="14" t="n"/>
      <c r="C153" s="12" t="n"/>
      <c r="D153" s="11" t="n"/>
      <c r="E153" s="11" t="n"/>
      <c r="F153" s="11" t="n"/>
      <c r="G153" s="12" t="n"/>
      <c r="H153" s="11" t="n"/>
      <c r="I153" s="11" t="n"/>
      <c r="J153" s="15">
        <f>IF($A153="","",D153+E153+F153)</f>
        <v/>
      </c>
      <c r="K153" s="15">
        <f>IF($A153="","",J153*Settings!$B$6)</f>
        <v/>
      </c>
      <c r="L153" s="15">
        <f>IF($A153="","",J153*Settings!$B$7+Settings!$B$8)</f>
        <v/>
      </c>
      <c r="M153" s="15">
        <f>IF($A153="","",IF(G153="Yes",MIN(J153*Settings!$B$9,Settings!$B$10),0))</f>
        <v/>
      </c>
      <c r="N153" s="15">
        <f>IF($A153="","",J153*Settings!$B$11)</f>
        <v/>
      </c>
      <c r="O153" s="15">
        <f>IF($A153="","",K153+L153+M153+N153)</f>
        <v/>
      </c>
      <c r="P153" s="15">
        <f>IF($A153="","",J153-O153)</f>
        <v/>
      </c>
      <c r="Q153" s="15">
        <f>IF($A153="","",P153-H153-I153)</f>
        <v/>
      </c>
    </row>
    <row r="154">
      <c r="A154" s="13" t="n"/>
      <c r="B154" s="14" t="n"/>
      <c r="C154" s="12" t="n"/>
      <c r="D154" s="11" t="n"/>
      <c r="E154" s="11" t="n"/>
      <c r="F154" s="11" t="n"/>
      <c r="G154" s="12" t="n"/>
      <c r="H154" s="11" t="n"/>
      <c r="I154" s="11" t="n"/>
      <c r="J154" s="15">
        <f>IF($A154="","",D154+E154+F154)</f>
        <v/>
      </c>
      <c r="K154" s="15">
        <f>IF($A154="","",J154*Settings!$B$6)</f>
        <v/>
      </c>
      <c r="L154" s="15">
        <f>IF($A154="","",J154*Settings!$B$7+Settings!$B$8)</f>
        <v/>
      </c>
      <c r="M154" s="15">
        <f>IF($A154="","",IF(G154="Yes",MIN(J154*Settings!$B$9,Settings!$B$10),0))</f>
        <v/>
      </c>
      <c r="N154" s="15">
        <f>IF($A154="","",J154*Settings!$B$11)</f>
        <v/>
      </c>
      <c r="O154" s="15">
        <f>IF($A154="","",K154+L154+M154+N154)</f>
        <v/>
      </c>
      <c r="P154" s="15">
        <f>IF($A154="","",J154-O154)</f>
        <v/>
      </c>
      <c r="Q154" s="15">
        <f>IF($A154="","",P154-H154-I154)</f>
        <v/>
      </c>
    </row>
    <row r="155">
      <c r="A155" s="13" t="n"/>
      <c r="B155" s="14" t="n"/>
      <c r="C155" s="12" t="n"/>
      <c r="D155" s="11" t="n"/>
      <c r="E155" s="11" t="n"/>
      <c r="F155" s="11" t="n"/>
      <c r="G155" s="12" t="n"/>
      <c r="H155" s="11" t="n"/>
      <c r="I155" s="11" t="n"/>
      <c r="J155" s="15">
        <f>IF($A155="","",D155+E155+F155)</f>
        <v/>
      </c>
      <c r="K155" s="15">
        <f>IF($A155="","",J155*Settings!$B$6)</f>
        <v/>
      </c>
      <c r="L155" s="15">
        <f>IF($A155="","",J155*Settings!$B$7+Settings!$B$8)</f>
        <v/>
      </c>
      <c r="M155" s="15">
        <f>IF($A155="","",IF(G155="Yes",MIN(J155*Settings!$B$9,Settings!$B$10),0))</f>
        <v/>
      </c>
      <c r="N155" s="15">
        <f>IF($A155="","",J155*Settings!$B$11)</f>
        <v/>
      </c>
      <c r="O155" s="15">
        <f>IF($A155="","",K155+L155+M155+N155)</f>
        <v/>
      </c>
      <c r="P155" s="15">
        <f>IF($A155="","",J155-O155)</f>
        <v/>
      </c>
      <c r="Q155" s="15">
        <f>IF($A155="","",P155-H155-I155)</f>
        <v/>
      </c>
    </row>
    <row r="156">
      <c r="A156" s="13" t="n"/>
      <c r="B156" s="14" t="n"/>
      <c r="C156" s="12" t="n"/>
      <c r="D156" s="11" t="n"/>
      <c r="E156" s="11" t="n"/>
      <c r="F156" s="11" t="n"/>
      <c r="G156" s="12" t="n"/>
      <c r="H156" s="11" t="n"/>
      <c r="I156" s="11" t="n"/>
      <c r="J156" s="15">
        <f>IF($A156="","",D156+E156+F156)</f>
        <v/>
      </c>
      <c r="K156" s="15">
        <f>IF($A156="","",J156*Settings!$B$6)</f>
        <v/>
      </c>
      <c r="L156" s="15">
        <f>IF($A156="","",J156*Settings!$B$7+Settings!$B$8)</f>
        <v/>
      </c>
      <c r="M156" s="15">
        <f>IF($A156="","",IF(G156="Yes",MIN(J156*Settings!$B$9,Settings!$B$10),0))</f>
        <v/>
      </c>
      <c r="N156" s="15">
        <f>IF($A156="","",J156*Settings!$B$11)</f>
        <v/>
      </c>
      <c r="O156" s="15">
        <f>IF($A156="","",K156+L156+M156+N156)</f>
        <v/>
      </c>
      <c r="P156" s="15">
        <f>IF($A156="","",J156-O156)</f>
        <v/>
      </c>
      <c r="Q156" s="15">
        <f>IF($A156="","",P156-H156-I156)</f>
        <v/>
      </c>
    </row>
    <row r="157">
      <c r="A157" s="13" t="n"/>
      <c r="B157" s="14" t="n"/>
      <c r="C157" s="12" t="n"/>
      <c r="D157" s="11" t="n"/>
      <c r="E157" s="11" t="n"/>
      <c r="F157" s="11" t="n"/>
      <c r="G157" s="12" t="n"/>
      <c r="H157" s="11" t="n"/>
      <c r="I157" s="11" t="n"/>
      <c r="J157" s="15">
        <f>IF($A157="","",D157+E157+F157)</f>
        <v/>
      </c>
      <c r="K157" s="15">
        <f>IF($A157="","",J157*Settings!$B$6)</f>
        <v/>
      </c>
      <c r="L157" s="15">
        <f>IF($A157="","",J157*Settings!$B$7+Settings!$B$8)</f>
        <v/>
      </c>
      <c r="M157" s="15">
        <f>IF($A157="","",IF(G157="Yes",MIN(J157*Settings!$B$9,Settings!$B$10),0))</f>
        <v/>
      </c>
      <c r="N157" s="15">
        <f>IF($A157="","",J157*Settings!$B$11)</f>
        <v/>
      </c>
      <c r="O157" s="15">
        <f>IF($A157="","",K157+L157+M157+N157)</f>
        <v/>
      </c>
      <c r="P157" s="15">
        <f>IF($A157="","",J157-O157)</f>
        <v/>
      </c>
      <c r="Q157" s="15">
        <f>IF($A157="","",P157-H157-I157)</f>
        <v/>
      </c>
    </row>
    <row r="158">
      <c r="A158" s="13" t="n"/>
      <c r="B158" s="14" t="n"/>
      <c r="C158" s="12" t="n"/>
      <c r="D158" s="11" t="n"/>
      <c r="E158" s="11" t="n"/>
      <c r="F158" s="11" t="n"/>
      <c r="G158" s="12" t="n"/>
      <c r="H158" s="11" t="n"/>
      <c r="I158" s="11" t="n"/>
      <c r="J158" s="15">
        <f>IF($A158="","",D158+E158+F158)</f>
        <v/>
      </c>
      <c r="K158" s="15">
        <f>IF($A158="","",J158*Settings!$B$6)</f>
        <v/>
      </c>
      <c r="L158" s="15">
        <f>IF($A158="","",J158*Settings!$B$7+Settings!$B$8)</f>
        <v/>
      </c>
      <c r="M158" s="15">
        <f>IF($A158="","",IF(G158="Yes",MIN(J158*Settings!$B$9,Settings!$B$10),0))</f>
        <v/>
      </c>
      <c r="N158" s="15">
        <f>IF($A158="","",J158*Settings!$B$11)</f>
        <v/>
      </c>
      <c r="O158" s="15">
        <f>IF($A158="","",K158+L158+M158+N158)</f>
        <v/>
      </c>
      <c r="P158" s="15">
        <f>IF($A158="","",J158-O158)</f>
        <v/>
      </c>
      <c r="Q158" s="15">
        <f>IF($A158="","",P158-H158-I158)</f>
        <v/>
      </c>
    </row>
    <row r="159">
      <c r="A159" s="13" t="n"/>
      <c r="B159" s="14" t="n"/>
      <c r="C159" s="12" t="n"/>
      <c r="D159" s="11" t="n"/>
      <c r="E159" s="11" t="n"/>
      <c r="F159" s="11" t="n"/>
      <c r="G159" s="12" t="n"/>
      <c r="H159" s="11" t="n"/>
      <c r="I159" s="11" t="n"/>
      <c r="J159" s="15">
        <f>IF($A159="","",D159+E159+F159)</f>
        <v/>
      </c>
      <c r="K159" s="15">
        <f>IF($A159="","",J159*Settings!$B$6)</f>
        <v/>
      </c>
      <c r="L159" s="15">
        <f>IF($A159="","",J159*Settings!$B$7+Settings!$B$8)</f>
        <v/>
      </c>
      <c r="M159" s="15">
        <f>IF($A159="","",IF(G159="Yes",MIN(J159*Settings!$B$9,Settings!$B$10),0))</f>
        <v/>
      </c>
      <c r="N159" s="15">
        <f>IF($A159="","",J159*Settings!$B$11)</f>
        <v/>
      </c>
      <c r="O159" s="15">
        <f>IF($A159="","",K159+L159+M159+N159)</f>
        <v/>
      </c>
      <c r="P159" s="15">
        <f>IF($A159="","",J159-O159)</f>
        <v/>
      </c>
      <c r="Q159" s="15">
        <f>IF($A159="","",P159-H159-I159)</f>
        <v/>
      </c>
    </row>
    <row r="160">
      <c r="A160" s="13" t="n"/>
      <c r="B160" s="14" t="n"/>
      <c r="C160" s="12" t="n"/>
      <c r="D160" s="11" t="n"/>
      <c r="E160" s="11" t="n"/>
      <c r="F160" s="11" t="n"/>
      <c r="G160" s="12" t="n"/>
      <c r="H160" s="11" t="n"/>
      <c r="I160" s="11" t="n"/>
      <c r="J160" s="15">
        <f>IF($A160="","",D160+E160+F160)</f>
        <v/>
      </c>
      <c r="K160" s="15">
        <f>IF($A160="","",J160*Settings!$B$6)</f>
        <v/>
      </c>
      <c r="L160" s="15">
        <f>IF($A160="","",J160*Settings!$B$7+Settings!$B$8)</f>
        <v/>
      </c>
      <c r="M160" s="15">
        <f>IF($A160="","",IF(G160="Yes",MIN(J160*Settings!$B$9,Settings!$B$10),0))</f>
        <v/>
      </c>
      <c r="N160" s="15">
        <f>IF($A160="","",J160*Settings!$B$11)</f>
        <v/>
      </c>
      <c r="O160" s="15">
        <f>IF($A160="","",K160+L160+M160+N160)</f>
        <v/>
      </c>
      <c r="P160" s="15">
        <f>IF($A160="","",J160-O160)</f>
        <v/>
      </c>
      <c r="Q160" s="15">
        <f>IF($A160="","",P160-H160-I160)</f>
        <v/>
      </c>
    </row>
    <row r="161">
      <c r="A161" s="13" t="n"/>
      <c r="B161" s="14" t="n"/>
      <c r="C161" s="12" t="n"/>
      <c r="D161" s="11" t="n"/>
      <c r="E161" s="11" t="n"/>
      <c r="F161" s="11" t="n"/>
      <c r="G161" s="12" t="n"/>
      <c r="H161" s="11" t="n"/>
      <c r="I161" s="11" t="n"/>
      <c r="J161" s="15">
        <f>IF($A161="","",D161+E161+F161)</f>
        <v/>
      </c>
      <c r="K161" s="15">
        <f>IF($A161="","",J161*Settings!$B$6)</f>
        <v/>
      </c>
      <c r="L161" s="15">
        <f>IF($A161="","",J161*Settings!$B$7+Settings!$B$8)</f>
        <v/>
      </c>
      <c r="M161" s="15">
        <f>IF($A161="","",IF(G161="Yes",MIN(J161*Settings!$B$9,Settings!$B$10),0))</f>
        <v/>
      </c>
      <c r="N161" s="15">
        <f>IF($A161="","",J161*Settings!$B$11)</f>
        <v/>
      </c>
      <c r="O161" s="15">
        <f>IF($A161="","",K161+L161+M161+N161)</f>
        <v/>
      </c>
      <c r="P161" s="15">
        <f>IF($A161="","",J161-O161)</f>
        <v/>
      </c>
      <c r="Q161" s="15">
        <f>IF($A161="","",P161-H161-I161)</f>
        <v/>
      </c>
    </row>
    <row r="162">
      <c r="A162" s="13" t="n"/>
      <c r="B162" s="14" t="n"/>
      <c r="C162" s="12" t="n"/>
      <c r="D162" s="11" t="n"/>
      <c r="E162" s="11" t="n"/>
      <c r="F162" s="11" t="n"/>
      <c r="G162" s="12" t="n"/>
      <c r="H162" s="11" t="n"/>
      <c r="I162" s="11" t="n"/>
      <c r="J162" s="15">
        <f>IF($A162="","",D162+E162+F162)</f>
        <v/>
      </c>
      <c r="K162" s="15">
        <f>IF($A162="","",J162*Settings!$B$6)</f>
        <v/>
      </c>
      <c r="L162" s="15">
        <f>IF($A162="","",J162*Settings!$B$7+Settings!$B$8)</f>
        <v/>
      </c>
      <c r="M162" s="15">
        <f>IF($A162="","",IF(G162="Yes",MIN(J162*Settings!$B$9,Settings!$B$10),0))</f>
        <v/>
      </c>
      <c r="N162" s="15">
        <f>IF($A162="","",J162*Settings!$B$11)</f>
        <v/>
      </c>
      <c r="O162" s="15">
        <f>IF($A162="","",K162+L162+M162+N162)</f>
        <v/>
      </c>
      <c r="P162" s="15">
        <f>IF($A162="","",J162-O162)</f>
        <v/>
      </c>
      <c r="Q162" s="15">
        <f>IF($A162="","",P162-H162-I162)</f>
        <v/>
      </c>
    </row>
    <row r="163">
      <c r="A163" s="13" t="n"/>
      <c r="B163" s="14" t="n"/>
      <c r="C163" s="12" t="n"/>
      <c r="D163" s="11" t="n"/>
      <c r="E163" s="11" t="n"/>
      <c r="F163" s="11" t="n"/>
      <c r="G163" s="12" t="n"/>
      <c r="H163" s="11" t="n"/>
      <c r="I163" s="11" t="n"/>
      <c r="J163" s="15">
        <f>IF($A163="","",D163+E163+F163)</f>
        <v/>
      </c>
      <c r="K163" s="15">
        <f>IF($A163="","",J163*Settings!$B$6)</f>
        <v/>
      </c>
      <c r="L163" s="15">
        <f>IF($A163="","",J163*Settings!$B$7+Settings!$B$8)</f>
        <v/>
      </c>
      <c r="M163" s="15">
        <f>IF($A163="","",IF(G163="Yes",MIN(J163*Settings!$B$9,Settings!$B$10),0))</f>
        <v/>
      </c>
      <c r="N163" s="15">
        <f>IF($A163="","",J163*Settings!$B$11)</f>
        <v/>
      </c>
      <c r="O163" s="15">
        <f>IF($A163="","",K163+L163+M163+N163)</f>
        <v/>
      </c>
      <c r="P163" s="15">
        <f>IF($A163="","",J163-O163)</f>
        <v/>
      </c>
      <c r="Q163" s="15">
        <f>IF($A163="","",P163-H163-I163)</f>
        <v/>
      </c>
    </row>
    <row r="164">
      <c r="A164" s="13" t="n"/>
      <c r="B164" s="14" t="n"/>
      <c r="C164" s="12" t="n"/>
      <c r="D164" s="11" t="n"/>
      <c r="E164" s="11" t="n"/>
      <c r="F164" s="11" t="n"/>
      <c r="G164" s="12" t="n"/>
      <c r="H164" s="11" t="n"/>
      <c r="I164" s="11" t="n"/>
      <c r="J164" s="15">
        <f>IF($A164="","",D164+E164+F164)</f>
        <v/>
      </c>
      <c r="K164" s="15">
        <f>IF($A164="","",J164*Settings!$B$6)</f>
        <v/>
      </c>
      <c r="L164" s="15">
        <f>IF($A164="","",J164*Settings!$B$7+Settings!$B$8)</f>
        <v/>
      </c>
      <c r="M164" s="15">
        <f>IF($A164="","",IF(G164="Yes",MIN(J164*Settings!$B$9,Settings!$B$10),0))</f>
        <v/>
      </c>
      <c r="N164" s="15">
        <f>IF($A164="","",J164*Settings!$B$11)</f>
        <v/>
      </c>
      <c r="O164" s="15">
        <f>IF($A164="","",K164+L164+M164+N164)</f>
        <v/>
      </c>
      <c r="P164" s="15">
        <f>IF($A164="","",J164-O164)</f>
        <v/>
      </c>
      <c r="Q164" s="15">
        <f>IF($A164="","",P164-H164-I164)</f>
        <v/>
      </c>
    </row>
    <row r="165">
      <c r="A165" s="13" t="n"/>
      <c r="B165" s="14" t="n"/>
      <c r="C165" s="12" t="n"/>
      <c r="D165" s="11" t="n"/>
      <c r="E165" s="11" t="n"/>
      <c r="F165" s="11" t="n"/>
      <c r="G165" s="12" t="n"/>
      <c r="H165" s="11" t="n"/>
      <c r="I165" s="11" t="n"/>
      <c r="J165" s="15">
        <f>IF($A165="","",D165+E165+F165)</f>
        <v/>
      </c>
      <c r="K165" s="15">
        <f>IF($A165="","",J165*Settings!$B$6)</f>
        <v/>
      </c>
      <c r="L165" s="15">
        <f>IF($A165="","",J165*Settings!$B$7+Settings!$B$8)</f>
        <v/>
      </c>
      <c r="M165" s="15">
        <f>IF($A165="","",IF(G165="Yes",MIN(J165*Settings!$B$9,Settings!$B$10),0))</f>
        <v/>
      </c>
      <c r="N165" s="15">
        <f>IF($A165="","",J165*Settings!$B$11)</f>
        <v/>
      </c>
      <c r="O165" s="15">
        <f>IF($A165="","",K165+L165+M165+N165)</f>
        <v/>
      </c>
      <c r="P165" s="15">
        <f>IF($A165="","",J165-O165)</f>
        <v/>
      </c>
      <c r="Q165" s="15">
        <f>IF($A165="","",P165-H165-I165)</f>
        <v/>
      </c>
    </row>
    <row r="166">
      <c r="A166" s="13" t="n"/>
      <c r="B166" s="14" t="n"/>
      <c r="C166" s="12" t="n"/>
      <c r="D166" s="11" t="n"/>
      <c r="E166" s="11" t="n"/>
      <c r="F166" s="11" t="n"/>
      <c r="G166" s="12" t="n"/>
      <c r="H166" s="11" t="n"/>
      <c r="I166" s="11" t="n"/>
      <c r="J166" s="15">
        <f>IF($A166="","",D166+E166+F166)</f>
        <v/>
      </c>
      <c r="K166" s="15">
        <f>IF($A166="","",J166*Settings!$B$6)</f>
        <v/>
      </c>
      <c r="L166" s="15">
        <f>IF($A166="","",J166*Settings!$B$7+Settings!$B$8)</f>
        <v/>
      </c>
      <c r="M166" s="15">
        <f>IF($A166="","",IF(G166="Yes",MIN(J166*Settings!$B$9,Settings!$B$10),0))</f>
        <v/>
      </c>
      <c r="N166" s="15">
        <f>IF($A166="","",J166*Settings!$B$11)</f>
        <v/>
      </c>
      <c r="O166" s="15">
        <f>IF($A166="","",K166+L166+M166+N166)</f>
        <v/>
      </c>
      <c r="P166" s="15">
        <f>IF($A166="","",J166-O166)</f>
        <v/>
      </c>
      <c r="Q166" s="15">
        <f>IF($A166="","",P166-H166-I166)</f>
        <v/>
      </c>
    </row>
    <row r="167">
      <c r="A167" s="13" t="n"/>
      <c r="B167" s="14" t="n"/>
      <c r="C167" s="12" t="n"/>
      <c r="D167" s="11" t="n"/>
      <c r="E167" s="11" t="n"/>
      <c r="F167" s="11" t="n"/>
      <c r="G167" s="12" t="n"/>
      <c r="H167" s="11" t="n"/>
      <c r="I167" s="11" t="n"/>
      <c r="J167" s="15">
        <f>IF($A167="","",D167+E167+F167)</f>
        <v/>
      </c>
      <c r="K167" s="15">
        <f>IF($A167="","",J167*Settings!$B$6)</f>
        <v/>
      </c>
      <c r="L167" s="15">
        <f>IF($A167="","",J167*Settings!$B$7+Settings!$B$8)</f>
        <v/>
      </c>
      <c r="M167" s="15">
        <f>IF($A167="","",IF(G167="Yes",MIN(J167*Settings!$B$9,Settings!$B$10),0))</f>
        <v/>
      </c>
      <c r="N167" s="15">
        <f>IF($A167="","",J167*Settings!$B$11)</f>
        <v/>
      </c>
      <c r="O167" s="15">
        <f>IF($A167="","",K167+L167+M167+N167)</f>
        <v/>
      </c>
      <c r="P167" s="15">
        <f>IF($A167="","",J167-O167)</f>
        <v/>
      </c>
      <c r="Q167" s="15">
        <f>IF($A167="","",P167-H167-I167)</f>
        <v/>
      </c>
    </row>
    <row r="168">
      <c r="A168" s="13" t="n"/>
      <c r="B168" s="14" t="n"/>
      <c r="C168" s="12" t="n"/>
      <c r="D168" s="11" t="n"/>
      <c r="E168" s="11" t="n"/>
      <c r="F168" s="11" t="n"/>
      <c r="G168" s="12" t="n"/>
      <c r="H168" s="11" t="n"/>
      <c r="I168" s="11" t="n"/>
      <c r="J168" s="15">
        <f>IF($A168="","",D168+E168+F168)</f>
        <v/>
      </c>
      <c r="K168" s="15">
        <f>IF($A168="","",J168*Settings!$B$6)</f>
        <v/>
      </c>
      <c r="L168" s="15">
        <f>IF($A168="","",J168*Settings!$B$7+Settings!$B$8)</f>
        <v/>
      </c>
      <c r="M168" s="15">
        <f>IF($A168="","",IF(G168="Yes",MIN(J168*Settings!$B$9,Settings!$B$10),0))</f>
        <v/>
      </c>
      <c r="N168" s="15">
        <f>IF($A168="","",J168*Settings!$B$11)</f>
        <v/>
      </c>
      <c r="O168" s="15">
        <f>IF($A168="","",K168+L168+M168+N168)</f>
        <v/>
      </c>
      <c r="P168" s="15">
        <f>IF($A168="","",J168-O168)</f>
        <v/>
      </c>
      <c r="Q168" s="15">
        <f>IF($A168="","",P168-H168-I168)</f>
        <v/>
      </c>
    </row>
    <row r="169">
      <c r="A169" s="13" t="n"/>
      <c r="B169" s="14" t="n"/>
      <c r="C169" s="12" t="n"/>
      <c r="D169" s="11" t="n"/>
      <c r="E169" s="11" t="n"/>
      <c r="F169" s="11" t="n"/>
      <c r="G169" s="12" t="n"/>
      <c r="H169" s="11" t="n"/>
      <c r="I169" s="11" t="n"/>
      <c r="J169" s="15">
        <f>IF($A169="","",D169+E169+F169)</f>
        <v/>
      </c>
      <c r="K169" s="15">
        <f>IF($A169="","",J169*Settings!$B$6)</f>
        <v/>
      </c>
      <c r="L169" s="15">
        <f>IF($A169="","",J169*Settings!$B$7+Settings!$B$8)</f>
        <v/>
      </c>
      <c r="M169" s="15">
        <f>IF($A169="","",IF(G169="Yes",MIN(J169*Settings!$B$9,Settings!$B$10),0))</f>
        <v/>
      </c>
      <c r="N169" s="15">
        <f>IF($A169="","",J169*Settings!$B$11)</f>
        <v/>
      </c>
      <c r="O169" s="15">
        <f>IF($A169="","",K169+L169+M169+N169)</f>
        <v/>
      </c>
      <c r="P169" s="15">
        <f>IF($A169="","",J169-O169)</f>
        <v/>
      </c>
      <c r="Q169" s="15">
        <f>IF($A169="","",P169-H169-I169)</f>
        <v/>
      </c>
    </row>
    <row r="170">
      <c r="A170" s="13" t="n"/>
      <c r="B170" s="14" t="n"/>
      <c r="C170" s="12" t="n"/>
      <c r="D170" s="11" t="n"/>
      <c r="E170" s="11" t="n"/>
      <c r="F170" s="11" t="n"/>
      <c r="G170" s="12" t="n"/>
      <c r="H170" s="11" t="n"/>
      <c r="I170" s="11" t="n"/>
      <c r="J170" s="15">
        <f>IF($A170="","",D170+E170+F170)</f>
        <v/>
      </c>
      <c r="K170" s="15">
        <f>IF($A170="","",J170*Settings!$B$6)</f>
        <v/>
      </c>
      <c r="L170" s="15">
        <f>IF($A170="","",J170*Settings!$B$7+Settings!$B$8)</f>
        <v/>
      </c>
      <c r="M170" s="15">
        <f>IF($A170="","",IF(G170="Yes",MIN(J170*Settings!$B$9,Settings!$B$10),0))</f>
        <v/>
      </c>
      <c r="N170" s="15">
        <f>IF($A170="","",J170*Settings!$B$11)</f>
        <v/>
      </c>
      <c r="O170" s="15">
        <f>IF($A170="","",K170+L170+M170+N170)</f>
        <v/>
      </c>
      <c r="P170" s="15">
        <f>IF($A170="","",J170-O170)</f>
        <v/>
      </c>
      <c r="Q170" s="15">
        <f>IF($A170="","",P170-H170-I170)</f>
        <v/>
      </c>
    </row>
    <row r="171">
      <c r="A171" s="13" t="n"/>
      <c r="B171" s="14" t="n"/>
      <c r="C171" s="12" t="n"/>
      <c r="D171" s="11" t="n"/>
      <c r="E171" s="11" t="n"/>
      <c r="F171" s="11" t="n"/>
      <c r="G171" s="12" t="n"/>
      <c r="H171" s="11" t="n"/>
      <c r="I171" s="11" t="n"/>
      <c r="J171" s="15">
        <f>IF($A171="","",D171+E171+F171)</f>
        <v/>
      </c>
      <c r="K171" s="15">
        <f>IF($A171="","",J171*Settings!$B$6)</f>
        <v/>
      </c>
      <c r="L171" s="15">
        <f>IF($A171="","",J171*Settings!$B$7+Settings!$B$8)</f>
        <v/>
      </c>
      <c r="M171" s="15">
        <f>IF($A171="","",IF(G171="Yes",MIN(J171*Settings!$B$9,Settings!$B$10),0))</f>
        <v/>
      </c>
      <c r="N171" s="15">
        <f>IF($A171="","",J171*Settings!$B$11)</f>
        <v/>
      </c>
      <c r="O171" s="15">
        <f>IF($A171="","",K171+L171+M171+N171)</f>
        <v/>
      </c>
      <c r="P171" s="15">
        <f>IF($A171="","",J171-O171)</f>
        <v/>
      </c>
      <c r="Q171" s="15">
        <f>IF($A171="","",P171-H171-I171)</f>
        <v/>
      </c>
    </row>
    <row r="172">
      <c r="A172" s="13" t="n"/>
      <c r="B172" s="14" t="n"/>
      <c r="C172" s="12" t="n"/>
      <c r="D172" s="11" t="n"/>
      <c r="E172" s="11" t="n"/>
      <c r="F172" s="11" t="n"/>
      <c r="G172" s="12" t="n"/>
      <c r="H172" s="11" t="n"/>
      <c r="I172" s="11" t="n"/>
      <c r="J172" s="15">
        <f>IF($A172="","",D172+E172+F172)</f>
        <v/>
      </c>
      <c r="K172" s="15">
        <f>IF($A172="","",J172*Settings!$B$6)</f>
        <v/>
      </c>
      <c r="L172" s="15">
        <f>IF($A172="","",J172*Settings!$B$7+Settings!$B$8)</f>
        <v/>
      </c>
      <c r="M172" s="15">
        <f>IF($A172="","",IF(G172="Yes",MIN(J172*Settings!$B$9,Settings!$B$10),0))</f>
        <v/>
      </c>
      <c r="N172" s="15">
        <f>IF($A172="","",J172*Settings!$B$11)</f>
        <v/>
      </c>
      <c r="O172" s="15">
        <f>IF($A172="","",K172+L172+M172+N172)</f>
        <v/>
      </c>
      <c r="P172" s="15">
        <f>IF($A172="","",J172-O172)</f>
        <v/>
      </c>
      <c r="Q172" s="15">
        <f>IF($A172="","",P172-H172-I172)</f>
        <v/>
      </c>
    </row>
    <row r="173">
      <c r="A173" s="13" t="n"/>
      <c r="B173" s="14" t="n"/>
      <c r="C173" s="12" t="n"/>
      <c r="D173" s="11" t="n"/>
      <c r="E173" s="11" t="n"/>
      <c r="F173" s="11" t="n"/>
      <c r="G173" s="12" t="n"/>
      <c r="H173" s="11" t="n"/>
      <c r="I173" s="11" t="n"/>
      <c r="J173" s="15">
        <f>IF($A173="","",D173+E173+F173)</f>
        <v/>
      </c>
      <c r="K173" s="15">
        <f>IF($A173="","",J173*Settings!$B$6)</f>
        <v/>
      </c>
      <c r="L173" s="15">
        <f>IF($A173="","",J173*Settings!$B$7+Settings!$B$8)</f>
        <v/>
      </c>
      <c r="M173" s="15">
        <f>IF($A173="","",IF(G173="Yes",MIN(J173*Settings!$B$9,Settings!$B$10),0))</f>
        <v/>
      </c>
      <c r="N173" s="15">
        <f>IF($A173="","",J173*Settings!$B$11)</f>
        <v/>
      </c>
      <c r="O173" s="15">
        <f>IF($A173="","",K173+L173+M173+N173)</f>
        <v/>
      </c>
      <c r="P173" s="15">
        <f>IF($A173="","",J173-O173)</f>
        <v/>
      </c>
      <c r="Q173" s="15">
        <f>IF($A173="","",P173-H173-I173)</f>
        <v/>
      </c>
    </row>
    <row r="174">
      <c r="A174" s="13" t="n"/>
      <c r="B174" s="14" t="n"/>
      <c r="C174" s="12" t="n"/>
      <c r="D174" s="11" t="n"/>
      <c r="E174" s="11" t="n"/>
      <c r="F174" s="11" t="n"/>
      <c r="G174" s="12" t="n"/>
      <c r="H174" s="11" t="n"/>
      <c r="I174" s="11" t="n"/>
      <c r="J174" s="15">
        <f>IF($A174="","",D174+E174+F174)</f>
        <v/>
      </c>
      <c r="K174" s="15">
        <f>IF($A174="","",J174*Settings!$B$6)</f>
        <v/>
      </c>
      <c r="L174" s="15">
        <f>IF($A174="","",J174*Settings!$B$7+Settings!$B$8)</f>
        <v/>
      </c>
      <c r="M174" s="15">
        <f>IF($A174="","",IF(G174="Yes",MIN(J174*Settings!$B$9,Settings!$B$10),0))</f>
        <v/>
      </c>
      <c r="N174" s="15">
        <f>IF($A174="","",J174*Settings!$B$11)</f>
        <v/>
      </c>
      <c r="O174" s="15">
        <f>IF($A174="","",K174+L174+M174+N174)</f>
        <v/>
      </c>
      <c r="P174" s="15">
        <f>IF($A174="","",J174-O174)</f>
        <v/>
      </c>
      <c r="Q174" s="15">
        <f>IF($A174="","",P174-H174-I174)</f>
        <v/>
      </c>
    </row>
    <row r="175">
      <c r="A175" s="13" t="n"/>
      <c r="B175" s="14" t="n"/>
      <c r="C175" s="12" t="n"/>
      <c r="D175" s="11" t="n"/>
      <c r="E175" s="11" t="n"/>
      <c r="F175" s="11" t="n"/>
      <c r="G175" s="12" t="n"/>
      <c r="H175" s="11" t="n"/>
      <c r="I175" s="11" t="n"/>
      <c r="J175" s="15">
        <f>IF($A175="","",D175+E175+F175)</f>
        <v/>
      </c>
      <c r="K175" s="15">
        <f>IF($A175="","",J175*Settings!$B$6)</f>
        <v/>
      </c>
      <c r="L175" s="15">
        <f>IF($A175="","",J175*Settings!$B$7+Settings!$B$8)</f>
        <v/>
      </c>
      <c r="M175" s="15">
        <f>IF($A175="","",IF(G175="Yes",MIN(J175*Settings!$B$9,Settings!$B$10),0))</f>
        <v/>
      </c>
      <c r="N175" s="15">
        <f>IF($A175="","",J175*Settings!$B$11)</f>
        <v/>
      </c>
      <c r="O175" s="15">
        <f>IF($A175="","",K175+L175+M175+N175)</f>
        <v/>
      </c>
      <c r="P175" s="15">
        <f>IF($A175="","",J175-O175)</f>
        <v/>
      </c>
      <c r="Q175" s="15">
        <f>IF($A175="","",P175-H175-I175)</f>
        <v/>
      </c>
    </row>
    <row r="176">
      <c r="A176" s="13" t="n"/>
      <c r="B176" s="14" t="n"/>
      <c r="C176" s="12" t="n"/>
      <c r="D176" s="11" t="n"/>
      <c r="E176" s="11" t="n"/>
      <c r="F176" s="11" t="n"/>
      <c r="G176" s="12" t="n"/>
      <c r="H176" s="11" t="n"/>
      <c r="I176" s="11" t="n"/>
      <c r="J176" s="15">
        <f>IF($A176="","",D176+E176+F176)</f>
        <v/>
      </c>
      <c r="K176" s="15">
        <f>IF($A176="","",J176*Settings!$B$6)</f>
        <v/>
      </c>
      <c r="L176" s="15">
        <f>IF($A176="","",J176*Settings!$B$7+Settings!$B$8)</f>
        <v/>
      </c>
      <c r="M176" s="15">
        <f>IF($A176="","",IF(G176="Yes",MIN(J176*Settings!$B$9,Settings!$B$10),0))</f>
        <v/>
      </c>
      <c r="N176" s="15">
        <f>IF($A176="","",J176*Settings!$B$11)</f>
        <v/>
      </c>
      <c r="O176" s="15">
        <f>IF($A176="","",K176+L176+M176+N176)</f>
        <v/>
      </c>
      <c r="P176" s="15">
        <f>IF($A176="","",J176-O176)</f>
        <v/>
      </c>
      <c r="Q176" s="15">
        <f>IF($A176="","",P176-H176-I176)</f>
        <v/>
      </c>
    </row>
    <row r="177">
      <c r="A177" s="13" t="n"/>
      <c r="B177" s="14" t="n"/>
      <c r="C177" s="12" t="n"/>
      <c r="D177" s="11" t="n"/>
      <c r="E177" s="11" t="n"/>
      <c r="F177" s="11" t="n"/>
      <c r="G177" s="12" t="n"/>
      <c r="H177" s="11" t="n"/>
      <c r="I177" s="11" t="n"/>
      <c r="J177" s="15">
        <f>IF($A177="","",D177+E177+F177)</f>
        <v/>
      </c>
      <c r="K177" s="15">
        <f>IF($A177="","",J177*Settings!$B$6)</f>
        <v/>
      </c>
      <c r="L177" s="15">
        <f>IF($A177="","",J177*Settings!$B$7+Settings!$B$8)</f>
        <v/>
      </c>
      <c r="M177" s="15">
        <f>IF($A177="","",IF(G177="Yes",MIN(J177*Settings!$B$9,Settings!$B$10),0))</f>
        <v/>
      </c>
      <c r="N177" s="15">
        <f>IF($A177="","",J177*Settings!$B$11)</f>
        <v/>
      </c>
      <c r="O177" s="15">
        <f>IF($A177="","",K177+L177+M177+N177)</f>
        <v/>
      </c>
      <c r="P177" s="15">
        <f>IF($A177="","",J177-O177)</f>
        <v/>
      </c>
      <c r="Q177" s="15">
        <f>IF($A177="","",P177-H177-I177)</f>
        <v/>
      </c>
    </row>
    <row r="178">
      <c r="A178" s="13" t="n"/>
      <c r="B178" s="14" t="n"/>
      <c r="C178" s="12" t="n"/>
      <c r="D178" s="11" t="n"/>
      <c r="E178" s="11" t="n"/>
      <c r="F178" s="11" t="n"/>
      <c r="G178" s="12" t="n"/>
      <c r="H178" s="11" t="n"/>
      <c r="I178" s="11" t="n"/>
      <c r="J178" s="15">
        <f>IF($A178="","",D178+E178+F178)</f>
        <v/>
      </c>
      <c r="K178" s="15">
        <f>IF($A178="","",J178*Settings!$B$6)</f>
        <v/>
      </c>
      <c r="L178" s="15">
        <f>IF($A178="","",J178*Settings!$B$7+Settings!$B$8)</f>
        <v/>
      </c>
      <c r="M178" s="15">
        <f>IF($A178="","",IF(G178="Yes",MIN(J178*Settings!$B$9,Settings!$B$10),0))</f>
        <v/>
      </c>
      <c r="N178" s="15">
        <f>IF($A178="","",J178*Settings!$B$11)</f>
        <v/>
      </c>
      <c r="O178" s="15">
        <f>IF($A178="","",K178+L178+M178+N178)</f>
        <v/>
      </c>
      <c r="P178" s="15">
        <f>IF($A178="","",J178-O178)</f>
        <v/>
      </c>
      <c r="Q178" s="15">
        <f>IF($A178="","",P178-H178-I178)</f>
        <v/>
      </c>
    </row>
    <row r="179">
      <c r="A179" s="13" t="n"/>
      <c r="B179" s="14" t="n"/>
      <c r="C179" s="12" t="n"/>
      <c r="D179" s="11" t="n"/>
      <c r="E179" s="11" t="n"/>
      <c r="F179" s="11" t="n"/>
      <c r="G179" s="12" t="n"/>
      <c r="H179" s="11" t="n"/>
      <c r="I179" s="11" t="n"/>
      <c r="J179" s="15">
        <f>IF($A179="","",D179+E179+F179)</f>
        <v/>
      </c>
      <c r="K179" s="15">
        <f>IF($A179="","",J179*Settings!$B$6)</f>
        <v/>
      </c>
      <c r="L179" s="15">
        <f>IF($A179="","",J179*Settings!$B$7+Settings!$B$8)</f>
        <v/>
      </c>
      <c r="M179" s="15">
        <f>IF($A179="","",IF(G179="Yes",MIN(J179*Settings!$B$9,Settings!$B$10),0))</f>
        <v/>
      </c>
      <c r="N179" s="15">
        <f>IF($A179="","",J179*Settings!$B$11)</f>
        <v/>
      </c>
      <c r="O179" s="15">
        <f>IF($A179="","",K179+L179+M179+N179)</f>
        <v/>
      </c>
      <c r="P179" s="15">
        <f>IF($A179="","",J179-O179)</f>
        <v/>
      </c>
      <c r="Q179" s="15">
        <f>IF($A179="","",P179-H179-I179)</f>
        <v/>
      </c>
    </row>
    <row r="180">
      <c r="A180" s="13" t="n"/>
      <c r="B180" s="14" t="n"/>
      <c r="C180" s="12" t="n"/>
      <c r="D180" s="11" t="n"/>
      <c r="E180" s="11" t="n"/>
      <c r="F180" s="11" t="n"/>
      <c r="G180" s="12" t="n"/>
      <c r="H180" s="11" t="n"/>
      <c r="I180" s="11" t="n"/>
      <c r="J180" s="15">
        <f>IF($A180="","",D180+E180+F180)</f>
        <v/>
      </c>
      <c r="K180" s="15">
        <f>IF($A180="","",J180*Settings!$B$6)</f>
        <v/>
      </c>
      <c r="L180" s="15">
        <f>IF($A180="","",J180*Settings!$B$7+Settings!$B$8)</f>
        <v/>
      </c>
      <c r="M180" s="15">
        <f>IF($A180="","",IF(G180="Yes",MIN(J180*Settings!$B$9,Settings!$B$10),0))</f>
        <v/>
      </c>
      <c r="N180" s="15">
        <f>IF($A180="","",J180*Settings!$B$11)</f>
        <v/>
      </c>
      <c r="O180" s="15">
        <f>IF($A180="","",K180+L180+M180+N180)</f>
        <v/>
      </c>
      <c r="P180" s="15">
        <f>IF($A180="","",J180-O180)</f>
        <v/>
      </c>
      <c r="Q180" s="15">
        <f>IF($A180="","",P180-H180-I180)</f>
        <v/>
      </c>
    </row>
    <row r="181">
      <c r="A181" s="13" t="n"/>
      <c r="B181" s="14" t="n"/>
      <c r="C181" s="12" t="n"/>
      <c r="D181" s="11" t="n"/>
      <c r="E181" s="11" t="n"/>
      <c r="F181" s="11" t="n"/>
      <c r="G181" s="12" t="n"/>
      <c r="H181" s="11" t="n"/>
      <c r="I181" s="11" t="n"/>
      <c r="J181" s="15">
        <f>IF($A181="","",D181+E181+F181)</f>
        <v/>
      </c>
      <c r="K181" s="15">
        <f>IF($A181="","",J181*Settings!$B$6)</f>
        <v/>
      </c>
      <c r="L181" s="15">
        <f>IF($A181="","",J181*Settings!$B$7+Settings!$B$8)</f>
        <v/>
      </c>
      <c r="M181" s="15">
        <f>IF($A181="","",IF(G181="Yes",MIN(J181*Settings!$B$9,Settings!$B$10),0))</f>
        <v/>
      </c>
      <c r="N181" s="15">
        <f>IF($A181="","",J181*Settings!$B$11)</f>
        <v/>
      </c>
      <c r="O181" s="15">
        <f>IF($A181="","",K181+L181+M181+N181)</f>
        <v/>
      </c>
      <c r="P181" s="15">
        <f>IF($A181="","",J181-O181)</f>
        <v/>
      </c>
      <c r="Q181" s="15">
        <f>IF($A181="","",P181-H181-I181)</f>
        <v/>
      </c>
    </row>
    <row r="182">
      <c r="A182" s="13" t="n"/>
      <c r="B182" s="14" t="n"/>
      <c r="C182" s="12" t="n"/>
      <c r="D182" s="11" t="n"/>
      <c r="E182" s="11" t="n"/>
      <c r="F182" s="11" t="n"/>
      <c r="G182" s="12" t="n"/>
      <c r="H182" s="11" t="n"/>
      <c r="I182" s="11" t="n"/>
      <c r="J182" s="15">
        <f>IF($A182="","",D182+E182+F182)</f>
        <v/>
      </c>
      <c r="K182" s="15">
        <f>IF($A182="","",J182*Settings!$B$6)</f>
        <v/>
      </c>
      <c r="L182" s="15">
        <f>IF($A182="","",J182*Settings!$B$7+Settings!$B$8)</f>
        <v/>
      </c>
      <c r="M182" s="15">
        <f>IF($A182="","",IF(G182="Yes",MIN(J182*Settings!$B$9,Settings!$B$10),0))</f>
        <v/>
      </c>
      <c r="N182" s="15">
        <f>IF($A182="","",J182*Settings!$B$11)</f>
        <v/>
      </c>
      <c r="O182" s="15">
        <f>IF($A182="","",K182+L182+M182+N182)</f>
        <v/>
      </c>
      <c r="P182" s="15">
        <f>IF($A182="","",J182-O182)</f>
        <v/>
      </c>
      <c r="Q182" s="15">
        <f>IF($A182="","",P182-H182-I182)</f>
        <v/>
      </c>
    </row>
    <row r="183">
      <c r="A183" s="13" t="n"/>
      <c r="B183" s="14" t="n"/>
      <c r="C183" s="12" t="n"/>
      <c r="D183" s="11" t="n"/>
      <c r="E183" s="11" t="n"/>
      <c r="F183" s="11" t="n"/>
      <c r="G183" s="12" t="n"/>
      <c r="H183" s="11" t="n"/>
      <c r="I183" s="11" t="n"/>
      <c r="J183" s="15">
        <f>IF($A183="","",D183+E183+F183)</f>
        <v/>
      </c>
      <c r="K183" s="15">
        <f>IF($A183="","",J183*Settings!$B$6)</f>
        <v/>
      </c>
      <c r="L183" s="15">
        <f>IF($A183="","",J183*Settings!$B$7+Settings!$B$8)</f>
        <v/>
      </c>
      <c r="M183" s="15">
        <f>IF($A183="","",IF(G183="Yes",MIN(J183*Settings!$B$9,Settings!$B$10),0))</f>
        <v/>
      </c>
      <c r="N183" s="15">
        <f>IF($A183="","",J183*Settings!$B$11)</f>
        <v/>
      </c>
      <c r="O183" s="15">
        <f>IF($A183="","",K183+L183+M183+N183)</f>
        <v/>
      </c>
      <c r="P183" s="15">
        <f>IF($A183="","",J183-O183)</f>
        <v/>
      </c>
      <c r="Q183" s="15">
        <f>IF($A183="","",P183-H183-I183)</f>
        <v/>
      </c>
    </row>
    <row r="184">
      <c r="A184" s="13" t="n"/>
      <c r="B184" s="14" t="n"/>
      <c r="C184" s="12" t="n"/>
      <c r="D184" s="11" t="n"/>
      <c r="E184" s="11" t="n"/>
      <c r="F184" s="11" t="n"/>
      <c r="G184" s="12" t="n"/>
      <c r="H184" s="11" t="n"/>
      <c r="I184" s="11" t="n"/>
      <c r="J184" s="15">
        <f>IF($A184="","",D184+E184+F184)</f>
        <v/>
      </c>
      <c r="K184" s="15">
        <f>IF($A184="","",J184*Settings!$B$6)</f>
        <v/>
      </c>
      <c r="L184" s="15">
        <f>IF($A184="","",J184*Settings!$B$7+Settings!$B$8)</f>
        <v/>
      </c>
      <c r="M184" s="15">
        <f>IF($A184="","",IF(G184="Yes",MIN(J184*Settings!$B$9,Settings!$B$10),0))</f>
        <v/>
      </c>
      <c r="N184" s="15">
        <f>IF($A184="","",J184*Settings!$B$11)</f>
        <v/>
      </c>
      <c r="O184" s="15">
        <f>IF($A184="","",K184+L184+M184+N184)</f>
        <v/>
      </c>
      <c r="P184" s="15">
        <f>IF($A184="","",J184-O184)</f>
        <v/>
      </c>
      <c r="Q184" s="15">
        <f>IF($A184="","",P184-H184-I184)</f>
        <v/>
      </c>
    </row>
    <row r="185">
      <c r="A185" s="13" t="n"/>
      <c r="B185" s="14" t="n"/>
      <c r="C185" s="12" t="n"/>
      <c r="D185" s="11" t="n"/>
      <c r="E185" s="11" t="n"/>
      <c r="F185" s="11" t="n"/>
      <c r="G185" s="12" t="n"/>
      <c r="H185" s="11" t="n"/>
      <c r="I185" s="11" t="n"/>
      <c r="J185" s="15">
        <f>IF($A185="","",D185+E185+F185)</f>
        <v/>
      </c>
      <c r="K185" s="15">
        <f>IF($A185="","",J185*Settings!$B$6)</f>
        <v/>
      </c>
      <c r="L185" s="15">
        <f>IF($A185="","",J185*Settings!$B$7+Settings!$B$8)</f>
        <v/>
      </c>
      <c r="M185" s="15">
        <f>IF($A185="","",IF(G185="Yes",MIN(J185*Settings!$B$9,Settings!$B$10),0))</f>
        <v/>
      </c>
      <c r="N185" s="15">
        <f>IF($A185="","",J185*Settings!$B$11)</f>
        <v/>
      </c>
      <c r="O185" s="15">
        <f>IF($A185="","",K185+L185+M185+N185)</f>
        <v/>
      </c>
      <c r="P185" s="15">
        <f>IF($A185="","",J185-O185)</f>
        <v/>
      </c>
      <c r="Q185" s="15">
        <f>IF($A185="","",P185-H185-I185)</f>
        <v/>
      </c>
    </row>
    <row r="186">
      <c r="A186" s="13" t="n"/>
      <c r="B186" s="14" t="n"/>
      <c r="C186" s="12" t="n"/>
      <c r="D186" s="11" t="n"/>
      <c r="E186" s="11" t="n"/>
      <c r="F186" s="11" t="n"/>
      <c r="G186" s="12" t="n"/>
      <c r="H186" s="11" t="n"/>
      <c r="I186" s="11" t="n"/>
      <c r="J186" s="15">
        <f>IF($A186="","",D186+E186+F186)</f>
        <v/>
      </c>
      <c r="K186" s="15">
        <f>IF($A186="","",J186*Settings!$B$6)</f>
        <v/>
      </c>
      <c r="L186" s="15">
        <f>IF($A186="","",J186*Settings!$B$7+Settings!$B$8)</f>
        <v/>
      </c>
      <c r="M186" s="15">
        <f>IF($A186="","",IF(G186="Yes",MIN(J186*Settings!$B$9,Settings!$B$10),0))</f>
        <v/>
      </c>
      <c r="N186" s="15">
        <f>IF($A186="","",J186*Settings!$B$11)</f>
        <v/>
      </c>
      <c r="O186" s="15">
        <f>IF($A186="","",K186+L186+M186+N186)</f>
        <v/>
      </c>
      <c r="P186" s="15">
        <f>IF($A186="","",J186-O186)</f>
        <v/>
      </c>
      <c r="Q186" s="15">
        <f>IF($A186="","",P186-H186-I186)</f>
        <v/>
      </c>
    </row>
    <row r="187">
      <c r="A187" s="13" t="n"/>
      <c r="B187" s="14" t="n"/>
      <c r="C187" s="12" t="n"/>
      <c r="D187" s="11" t="n"/>
      <c r="E187" s="11" t="n"/>
      <c r="F187" s="11" t="n"/>
      <c r="G187" s="12" t="n"/>
      <c r="H187" s="11" t="n"/>
      <c r="I187" s="11" t="n"/>
      <c r="J187" s="15">
        <f>IF($A187="","",D187+E187+F187)</f>
        <v/>
      </c>
      <c r="K187" s="15">
        <f>IF($A187="","",J187*Settings!$B$6)</f>
        <v/>
      </c>
      <c r="L187" s="15">
        <f>IF($A187="","",J187*Settings!$B$7+Settings!$B$8)</f>
        <v/>
      </c>
      <c r="M187" s="15">
        <f>IF($A187="","",IF(G187="Yes",MIN(J187*Settings!$B$9,Settings!$B$10),0))</f>
        <v/>
      </c>
      <c r="N187" s="15">
        <f>IF($A187="","",J187*Settings!$B$11)</f>
        <v/>
      </c>
      <c r="O187" s="15">
        <f>IF($A187="","",K187+L187+M187+N187)</f>
        <v/>
      </c>
      <c r="P187" s="15">
        <f>IF($A187="","",J187-O187)</f>
        <v/>
      </c>
      <c r="Q187" s="15">
        <f>IF($A187="","",P187-H187-I187)</f>
        <v/>
      </c>
    </row>
    <row r="188">
      <c r="A188" s="13" t="n"/>
      <c r="B188" s="14" t="n"/>
      <c r="C188" s="12" t="n"/>
      <c r="D188" s="11" t="n"/>
      <c r="E188" s="11" t="n"/>
      <c r="F188" s="11" t="n"/>
      <c r="G188" s="12" t="n"/>
      <c r="H188" s="11" t="n"/>
      <c r="I188" s="11" t="n"/>
      <c r="J188" s="15">
        <f>IF($A188="","",D188+E188+F188)</f>
        <v/>
      </c>
      <c r="K188" s="15">
        <f>IF($A188="","",J188*Settings!$B$6)</f>
        <v/>
      </c>
      <c r="L188" s="15">
        <f>IF($A188="","",J188*Settings!$B$7+Settings!$B$8)</f>
        <v/>
      </c>
      <c r="M188" s="15">
        <f>IF($A188="","",IF(G188="Yes",MIN(J188*Settings!$B$9,Settings!$B$10),0))</f>
        <v/>
      </c>
      <c r="N188" s="15">
        <f>IF($A188="","",J188*Settings!$B$11)</f>
        <v/>
      </c>
      <c r="O188" s="15">
        <f>IF($A188="","",K188+L188+M188+N188)</f>
        <v/>
      </c>
      <c r="P188" s="15">
        <f>IF($A188="","",J188-O188)</f>
        <v/>
      </c>
      <c r="Q188" s="15">
        <f>IF($A188="","",P188-H188-I188)</f>
        <v/>
      </c>
    </row>
    <row r="189">
      <c r="A189" s="13" t="n"/>
      <c r="B189" s="14" t="n"/>
      <c r="C189" s="12" t="n"/>
      <c r="D189" s="11" t="n"/>
      <c r="E189" s="11" t="n"/>
      <c r="F189" s="11" t="n"/>
      <c r="G189" s="12" t="n"/>
      <c r="H189" s="11" t="n"/>
      <c r="I189" s="11" t="n"/>
      <c r="J189" s="15">
        <f>IF($A189="","",D189+E189+F189)</f>
        <v/>
      </c>
      <c r="K189" s="15">
        <f>IF($A189="","",J189*Settings!$B$6)</f>
        <v/>
      </c>
      <c r="L189" s="15">
        <f>IF($A189="","",J189*Settings!$B$7+Settings!$B$8)</f>
        <v/>
      </c>
      <c r="M189" s="15">
        <f>IF($A189="","",IF(G189="Yes",MIN(J189*Settings!$B$9,Settings!$B$10),0))</f>
        <v/>
      </c>
      <c r="N189" s="15">
        <f>IF($A189="","",J189*Settings!$B$11)</f>
        <v/>
      </c>
      <c r="O189" s="15">
        <f>IF($A189="","",K189+L189+M189+N189)</f>
        <v/>
      </c>
      <c r="P189" s="15">
        <f>IF($A189="","",J189-O189)</f>
        <v/>
      </c>
      <c r="Q189" s="15">
        <f>IF($A189="","",P189-H189-I189)</f>
        <v/>
      </c>
    </row>
    <row r="190">
      <c r="A190" s="13" t="n"/>
      <c r="B190" s="14" t="n"/>
      <c r="C190" s="12" t="n"/>
      <c r="D190" s="11" t="n"/>
      <c r="E190" s="11" t="n"/>
      <c r="F190" s="11" t="n"/>
      <c r="G190" s="12" t="n"/>
      <c r="H190" s="11" t="n"/>
      <c r="I190" s="11" t="n"/>
      <c r="J190" s="15">
        <f>IF($A190="","",D190+E190+F190)</f>
        <v/>
      </c>
      <c r="K190" s="15">
        <f>IF($A190="","",J190*Settings!$B$6)</f>
        <v/>
      </c>
      <c r="L190" s="15">
        <f>IF($A190="","",J190*Settings!$B$7+Settings!$B$8)</f>
        <v/>
      </c>
      <c r="M190" s="15">
        <f>IF($A190="","",IF(G190="Yes",MIN(J190*Settings!$B$9,Settings!$B$10),0))</f>
        <v/>
      </c>
      <c r="N190" s="15">
        <f>IF($A190="","",J190*Settings!$B$11)</f>
        <v/>
      </c>
      <c r="O190" s="15">
        <f>IF($A190="","",K190+L190+M190+N190)</f>
        <v/>
      </c>
      <c r="P190" s="15">
        <f>IF($A190="","",J190-O190)</f>
        <v/>
      </c>
      <c r="Q190" s="15">
        <f>IF($A190="","",P190-H190-I190)</f>
        <v/>
      </c>
    </row>
    <row r="191">
      <c r="A191" s="13" t="n"/>
      <c r="B191" s="14" t="n"/>
      <c r="C191" s="12" t="n"/>
      <c r="D191" s="11" t="n"/>
      <c r="E191" s="11" t="n"/>
      <c r="F191" s="11" t="n"/>
      <c r="G191" s="12" t="n"/>
      <c r="H191" s="11" t="n"/>
      <c r="I191" s="11" t="n"/>
      <c r="J191" s="15">
        <f>IF($A191="","",D191+E191+F191)</f>
        <v/>
      </c>
      <c r="K191" s="15">
        <f>IF($A191="","",J191*Settings!$B$6)</f>
        <v/>
      </c>
      <c r="L191" s="15">
        <f>IF($A191="","",J191*Settings!$B$7+Settings!$B$8)</f>
        <v/>
      </c>
      <c r="M191" s="15">
        <f>IF($A191="","",IF(G191="Yes",MIN(J191*Settings!$B$9,Settings!$B$10),0))</f>
        <v/>
      </c>
      <c r="N191" s="15">
        <f>IF($A191="","",J191*Settings!$B$11)</f>
        <v/>
      </c>
      <c r="O191" s="15">
        <f>IF($A191="","",K191+L191+M191+N191)</f>
        <v/>
      </c>
      <c r="P191" s="15">
        <f>IF($A191="","",J191-O191)</f>
        <v/>
      </c>
      <c r="Q191" s="15">
        <f>IF($A191="","",P191-H191-I191)</f>
        <v/>
      </c>
    </row>
    <row r="192">
      <c r="A192" s="13" t="n"/>
      <c r="B192" s="14" t="n"/>
      <c r="C192" s="12" t="n"/>
      <c r="D192" s="11" t="n"/>
      <c r="E192" s="11" t="n"/>
      <c r="F192" s="11" t="n"/>
      <c r="G192" s="12" t="n"/>
      <c r="H192" s="11" t="n"/>
      <c r="I192" s="11" t="n"/>
      <c r="J192" s="15">
        <f>IF($A192="","",D192+E192+F192)</f>
        <v/>
      </c>
      <c r="K192" s="15">
        <f>IF($A192="","",J192*Settings!$B$6)</f>
        <v/>
      </c>
      <c r="L192" s="15">
        <f>IF($A192="","",J192*Settings!$B$7+Settings!$B$8)</f>
        <v/>
      </c>
      <c r="M192" s="15">
        <f>IF($A192="","",IF(G192="Yes",MIN(J192*Settings!$B$9,Settings!$B$10),0))</f>
        <v/>
      </c>
      <c r="N192" s="15">
        <f>IF($A192="","",J192*Settings!$B$11)</f>
        <v/>
      </c>
      <c r="O192" s="15">
        <f>IF($A192="","",K192+L192+M192+N192)</f>
        <v/>
      </c>
      <c r="P192" s="15">
        <f>IF($A192="","",J192-O192)</f>
        <v/>
      </c>
      <c r="Q192" s="15">
        <f>IF($A192="","",P192-H192-I192)</f>
        <v/>
      </c>
    </row>
    <row r="193">
      <c r="A193" s="13" t="n"/>
      <c r="B193" s="14" t="n"/>
      <c r="C193" s="12" t="n"/>
      <c r="D193" s="11" t="n"/>
      <c r="E193" s="11" t="n"/>
      <c r="F193" s="11" t="n"/>
      <c r="G193" s="12" t="n"/>
      <c r="H193" s="11" t="n"/>
      <c r="I193" s="11" t="n"/>
      <c r="J193" s="15">
        <f>IF($A193="","",D193+E193+F193)</f>
        <v/>
      </c>
      <c r="K193" s="15">
        <f>IF($A193="","",J193*Settings!$B$6)</f>
        <v/>
      </c>
      <c r="L193" s="15">
        <f>IF($A193="","",J193*Settings!$B$7+Settings!$B$8)</f>
        <v/>
      </c>
      <c r="M193" s="15">
        <f>IF($A193="","",IF(G193="Yes",MIN(J193*Settings!$B$9,Settings!$B$10),0))</f>
        <v/>
      </c>
      <c r="N193" s="15">
        <f>IF($A193="","",J193*Settings!$B$11)</f>
        <v/>
      </c>
      <c r="O193" s="15">
        <f>IF($A193="","",K193+L193+M193+N193)</f>
        <v/>
      </c>
      <c r="P193" s="15">
        <f>IF($A193="","",J193-O193)</f>
        <v/>
      </c>
      <c r="Q193" s="15">
        <f>IF($A193="","",P193-H193-I193)</f>
        <v/>
      </c>
    </row>
    <row r="194">
      <c r="A194" s="13" t="n"/>
      <c r="B194" s="14" t="n"/>
      <c r="C194" s="12" t="n"/>
      <c r="D194" s="11" t="n"/>
      <c r="E194" s="11" t="n"/>
      <c r="F194" s="11" t="n"/>
      <c r="G194" s="12" t="n"/>
      <c r="H194" s="11" t="n"/>
      <c r="I194" s="11" t="n"/>
      <c r="J194" s="15">
        <f>IF($A194="","",D194+E194+F194)</f>
        <v/>
      </c>
      <c r="K194" s="15">
        <f>IF($A194="","",J194*Settings!$B$6)</f>
        <v/>
      </c>
      <c r="L194" s="15">
        <f>IF($A194="","",J194*Settings!$B$7+Settings!$B$8)</f>
        <v/>
      </c>
      <c r="M194" s="15">
        <f>IF($A194="","",IF(G194="Yes",MIN(J194*Settings!$B$9,Settings!$B$10),0))</f>
        <v/>
      </c>
      <c r="N194" s="15">
        <f>IF($A194="","",J194*Settings!$B$11)</f>
        <v/>
      </c>
      <c r="O194" s="15">
        <f>IF($A194="","",K194+L194+M194+N194)</f>
        <v/>
      </c>
      <c r="P194" s="15">
        <f>IF($A194="","",J194-O194)</f>
        <v/>
      </c>
      <c r="Q194" s="15">
        <f>IF($A194="","",P194-H194-I194)</f>
        <v/>
      </c>
    </row>
    <row r="195">
      <c r="A195" s="13" t="n"/>
      <c r="B195" s="14" t="n"/>
      <c r="C195" s="12" t="n"/>
      <c r="D195" s="11" t="n"/>
      <c r="E195" s="11" t="n"/>
      <c r="F195" s="11" t="n"/>
      <c r="G195" s="12" t="n"/>
      <c r="H195" s="11" t="n"/>
      <c r="I195" s="11" t="n"/>
      <c r="J195" s="15">
        <f>IF($A195="","",D195+E195+F195)</f>
        <v/>
      </c>
      <c r="K195" s="15">
        <f>IF($A195="","",J195*Settings!$B$6)</f>
        <v/>
      </c>
      <c r="L195" s="15">
        <f>IF($A195="","",J195*Settings!$B$7+Settings!$B$8)</f>
        <v/>
      </c>
      <c r="M195" s="15">
        <f>IF($A195="","",IF(G195="Yes",MIN(J195*Settings!$B$9,Settings!$B$10),0))</f>
        <v/>
      </c>
      <c r="N195" s="15">
        <f>IF($A195="","",J195*Settings!$B$11)</f>
        <v/>
      </c>
      <c r="O195" s="15">
        <f>IF($A195="","",K195+L195+M195+N195)</f>
        <v/>
      </c>
      <c r="P195" s="15">
        <f>IF($A195="","",J195-O195)</f>
        <v/>
      </c>
      <c r="Q195" s="15">
        <f>IF($A195="","",P195-H195-I195)</f>
        <v/>
      </c>
    </row>
    <row r="196">
      <c r="A196" s="13" t="n"/>
      <c r="B196" s="14" t="n"/>
      <c r="C196" s="12" t="n"/>
      <c r="D196" s="11" t="n"/>
      <c r="E196" s="11" t="n"/>
      <c r="F196" s="11" t="n"/>
      <c r="G196" s="12" t="n"/>
      <c r="H196" s="11" t="n"/>
      <c r="I196" s="11" t="n"/>
      <c r="J196" s="15">
        <f>IF($A196="","",D196+E196+F196)</f>
        <v/>
      </c>
      <c r="K196" s="15">
        <f>IF($A196="","",J196*Settings!$B$6)</f>
        <v/>
      </c>
      <c r="L196" s="15">
        <f>IF($A196="","",J196*Settings!$B$7+Settings!$B$8)</f>
        <v/>
      </c>
      <c r="M196" s="15">
        <f>IF($A196="","",IF(G196="Yes",MIN(J196*Settings!$B$9,Settings!$B$10),0))</f>
        <v/>
      </c>
      <c r="N196" s="15">
        <f>IF($A196="","",J196*Settings!$B$11)</f>
        <v/>
      </c>
      <c r="O196" s="15">
        <f>IF($A196="","",K196+L196+M196+N196)</f>
        <v/>
      </c>
      <c r="P196" s="15">
        <f>IF($A196="","",J196-O196)</f>
        <v/>
      </c>
      <c r="Q196" s="15">
        <f>IF($A196="","",P196-H196-I196)</f>
        <v/>
      </c>
    </row>
    <row r="197">
      <c r="A197" s="13" t="n"/>
      <c r="B197" s="14" t="n"/>
      <c r="C197" s="12" t="n"/>
      <c r="D197" s="11" t="n"/>
      <c r="E197" s="11" t="n"/>
      <c r="F197" s="11" t="n"/>
      <c r="G197" s="12" t="n"/>
      <c r="H197" s="11" t="n"/>
      <c r="I197" s="11" t="n"/>
      <c r="J197" s="15">
        <f>IF($A197="","",D197+E197+F197)</f>
        <v/>
      </c>
      <c r="K197" s="15">
        <f>IF($A197="","",J197*Settings!$B$6)</f>
        <v/>
      </c>
      <c r="L197" s="15">
        <f>IF($A197="","",J197*Settings!$B$7+Settings!$B$8)</f>
        <v/>
      </c>
      <c r="M197" s="15">
        <f>IF($A197="","",IF(G197="Yes",MIN(J197*Settings!$B$9,Settings!$B$10),0))</f>
        <v/>
      </c>
      <c r="N197" s="15">
        <f>IF($A197="","",J197*Settings!$B$11)</f>
        <v/>
      </c>
      <c r="O197" s="15">
        <f>IF($A197="","",K197+L197+M197+N197)</f>
        <v/>
      </c>
      <c r="P197" s="15">
        <f>IF($A197="","",J197-O197)</f>
        <v/>
      </c>
      <c r="Q197" s="15">
        <f>IF($A197="","",P197-H197-I197)</f>
        <v/>
      </c>
    </row>
    <row r="198">
      <c r="A198" s="13" t="n"/>
      <c r="B198" s="14" t="n"/>
      <c r="C198" s="12" t="n"/>
      <c r="D198" s="11" t="n"/>
      <c r="E198" s="11" t="n"/>
      <c r="F198" s="11" t="n"/>
      <c r="G198" s="12" t="n"/>
      <c r="H198" s="11" t="n"/>
      <c r="I198" s="11" t="n"/>
      <c r="J198" s="15">
        <f>IF($A198="","",D198+E198+F198)</f>
        <v/>
      </c>
      <c r="K198" s="15">
        <f>IF($A198="","",J198*Settings!$B$6)</f>
        <v/>
      </c>
      <c r="L198" s="15">
        <f>IF($A198="","",J198*Settings!$B$7+Settings!$B$8)</f>
        <v/>
      </c>
      <c r="M198" s="15">
        <f>IF($A198="","",IF(G198="Yes",MIN(J198*Settings!$B$9,Settings!$B$10),0))</f>
        <v/>
      </c>
      <c r="N198" s="15">
        <f>IF($A198="","",J198*Settings!$B$11)</f>
        <v/>
      </c>
      <c r="O198" s="15">
        <f>IF($A198="","",K198+L198+M198+N198)</f>
        <v/>
      </c>
      <c r="P198" s="15">
        <f>IF($A198="","",J198-O198)</f>
        <v/>
      </c>
      <c r="Q198" s="15">
        <f>IF($A198="","",P198-H198-I198)</f>
        <v/>
      </c>
    </row>
    <row r="199">
      <c r="A199" s="13" t="n"/>
      <c r="B199" s="14" t="n"/>
      <c r="C199" s="12" t="n"/>
      <c r="D199" s="11" t="n"/>
      <c r="E199" s="11" t="n"/>
      <c r="F199" s="11" t="n"/>
      <c r="G199" s="12" t="n"/>
      <c r="H199" s="11" t="n"/>
      <c r="I199" s="11" t="n"/>
      <c r="J199" s="15">
        <f>IF($A199="","",D199+E199+F199)</f>
        <v/>
      </c>
      <c r="K199" s="15">
        <f>IF($A199="","",J199*Settings!$B$6)</f>
        <v/>
      </c>
      <c r="L199" s="15">
        <f>IF($A199="","",J199*Settings!$B$7+Settings!$B$8)</f>
        <v/>
      </c>
      <c r="M199" s="15">
        <f>IF($A199="","",IF(G199="Yes",MIN(J199*Settings!$B$9,Settings!$B$10),0))</f>
        <v/>
      </c>
      <c r="N199" s="15">
        <f>IF($A199="","",J199*Settings!$B$11)</f>
        <v/>
      </c>
      <c r="O199" s="15">
        <f>IF($A199="","",K199+L199+M199+N199)</f>
        <v/>
      </c>
      <c r="P199" s="15">
        <f>IF($A199="","",J199-O199)</f>
        <v/>
      </c>
      <c r="Q199" s="15">
        <f>IF($A199="","",P199-H199-I199)</f>
        <v/>
      </c>
    </row>
    <row r="200">
      <c r="A200" s="13" t="n"/>
      <c r="B200" s="14" t="n"/>
      <c r="C200" s="12" t="n"/>
      <c r="D200" s="11" t="n"/>
      <c r="E200" s="11" t="n"/>
      <c r="F200" s="11" t="n"/>
      <c r="G200" s="12" t="n"/>
      <c r="H200" s="11" t="n"/>
      <c r="I200" s="11" t="n"/>
      <c r="J200" s="15">
        <f>IF($A200="","",D200+E200+F200)</f>
        <v/>
      </c>
      <c r="K200" s="15">
        <f>IF($A200="","",J200*Settings!$B$6)</f>
        <v/>
      </c>
      <c r="L200" s="15">
        <f>IF($A200="","",J200*Settings!$B$7+Settings!$B$8)</f>
        <v/>
      </c>
      <c r="M200" s="15">
        <f>IF($A200="","",IF(G200="Yes",MIN(J200*Settings!$B$9,Settings!$B$10),0))</f>
        <v/>
      </c>
      <c r="N200" s="15">
        <f>IF($A200="","",J200*Settings!$B$11)</f>
        <v/>
      </c>
      <c r="O200" s="15">
        <f>IF($A200="","",K200+L200+M200+N200)</f>
        <v/>
      </c>
      <c r="P200" s="15">
        <f>IF($A200="","",J200-O200)</f>
        <v/>
      </c>
      <c r="Q200" s="15">
        <f>IF($A200="","",P200-H200-I200)</f>
        <v/>
      </c>
    </row>
    <row r="201">
      <c r="A201" s="13" t="n"/>
      <c r="B201" s="14" t="n"/>
      <c r="C201" s="12" t="n"/>
      <c r="D201" s="11" t="n"/>
      <c r="E201" s="11" t="n"/>
      <c r="F201" s="11" t="n"/>
      <c r="G201" s="12" t="n"/>
      <c r="H201" s="11" t="n"/>
      <c r="I201" s="11" t="n"/>
      <c r="J201" s="15">
        <f>IF($A201="","",D201+E201+F201)</f>
        <v/>
      </c>
      <c r="K201" s="15">
        <f>IF($A201="","",J201*Settings!$B$6)</f>
        <v/>
      </c>
      <c r="L201" s="15">
        <f>IF($A201="","",J201*Settings!$B$7+Settings!$B$8)</f>
        <v/>
      </c>
      <c r="M201" s="15">
        <f>IF($A201="","",IF(G201="Yes",MIN(J201*Settings!$B$9,Settings!$B$10),0))</f>
        <v/>
      </c>
      <c r="N201" s="15">
        <f>IF($A201="","",J201*Settings!$B$11)</f>
        <v/>
      </c>
      <c r="O201" s="15">
        <f>IF($A201="","",K201+L201+M201+N201)</f>
        <v/>
      </c>
      <c r="P201" s="15">
        <f>IF($A201="","",J201-O201)</f>
        <v/>
      </c>
      <c r="Q201" s="15">
        <f>IF($A201="","",P201-H201-I201)</f>
        <v/>
      </c>
    </row>
    <row r="202">
      <c r="A202" s="13" t="n"/>
      <c r="B202" s="14" t="n"/>
      <c r="C202" s="12" t="n"/>
      <c r="D202" s="11" t="n"/>
      <c r="E202" s="11" t="n"/>
      <c r="F202" s="11" t="n"/>
      <c r="G202" s="12" t="n"/>
      <c r="H202" s="11" t="n"/>
      <c r="I202" s="11" t="n"/>
      <c r="J202" s="15">
        <f>IF($A202="","",D202+E202+F202)</f>
        <v/>
      </c>
      <c r="K202" s="15">
        <f>IF($A202="","",J202*Settings!$B$6)</f>
        <v/>
      </c>
      <c r="L202" s="15">
        <f>IF($A202="","",J202*Settings!$B$7+Settings!$B$8)</f>
        <v/>
      </c>
      <c r="M202" s="15">
        <f>IF($A202="","",IF(G202="Yes",MIN(J202*Settings!$B$9,Settings!$B$10),0))</f>
        <v/>
      </c>
      <c r="N202" s="15">
        <f>IF($A202="","",J202*Settings!$B$11)</f>
        <v/>
      </c>
      <c r="O202" s="15">
        <f>IF($A202="","",K202+L202+M202+N202)</f>
        <v/>
      </c>
      <c r="P202" s="15">
        <f>IF($A202="","",J202-O202)</f>
        <v/>
      </c>
      <c r="Q202" s="15">
        <f>IF($A202="","",P202-H202-I202)</f>
        <v/>
      </c>
    </row>
    <row r="203">
      <c r="A203" s="13" t="n"/>
      <c r="B203" s="14" t="n"/>
      <c r="C203" s="12" t="n"/>
      <c r="D203" s="11" t="n"/>
      <c r="E203" s="11" t="n"/>
      <c r="F203" s="11" t="n"/>
      <c r="G203" s="12" t="n"/>
      <c r="H203" s="11" t="n"/>
      <c r="I203" s="11" t="n"/>
      <c r="J203" s="15">
        <f>IF($A203="","",D203+E203+F203)</f>
        <v/>
      </c>
      <c r="K203" s="15">
        <f>IF($A203="","",J203*Settings!$B$6)</f>
        <v/>
      </c>
      <c r="L203" s="15">
        <f>IF($A203="","",J203*Settings!$B$7+Settings!$B$8)</f>
        <v/>
      </c>
      <c r="M203" s="15">
        <f>IF($A203="","",IF(G203="Yes",MIN(J203*Settings!$B$9,Settings!$B$10),0))</f>
        <v/>
      </c>
      <c r="N203" s="15">
        <f>IF($A203="","",J203*Settings!$B$11)</f>
        <v/>
      </c>
      <c r="O203" s="15">
        <f>IF($A203="","",K203+L203+M203+N203)</f>
        <v/>
      </c>
      <c r="P203" s="15">
        <f>IF($A203="","",J203-O203)</f>
        <v/>
      </c>
      <c r="Q203" s="15">
        <f>IF($A203="","",P203-H203-I203)</f>
        <v/>
      </c>
    </row>
    <row r="204">
      <c r="A204" s="13" t="n"/>
      <c r="B204" s="14" t="n"/>
      <c r="C204" s="12" t="n"/>
      <c r="D204" s="11" t="n"/>
      <c r="E204" s="11" t="n"/>
      <c r="F204" s="11" t="n"/>
      <c r="G204" s="12" t="n"/>
      <c r="H204" s="11" t="n"/>
      <c r="I204" s="11" t="n"/>
      <c r="J204" s="15">
        <f>IF($A204="","",D204+E204+F204)</f>
        <v/>
      </c>
      <c r="K204" s="15">
        <f>IF($A204="","",J204*Settings!$B$6)</f>
        <v/>
      </c>
      <c r="L204" s="15">
        <f>IF($A204="","",J204*Settings!$B$7+Settings!$B$8)</f>
        <v/>
      </c>
      <c r="M204" s="15">
        <f>IF($A204="","",IF(G204="Yes",MIN(J204*Settings!$B$9,Settings!$B$10),0))</f>
        <v/>
      </c>
      <c r="N204" s="15">
        <f>IF($A204="","",J204*Settings!$B$11)</f>
        <v/>
      </c>
      <c r="O204" s="15">
        <f>IF($A204="","",K204+L204+M204+N204)</f>
        <v/>
      </c>
      <c r="P204" s="15">
        <f>IF($A204="","",J204-O204)</f>
        <v/>
      </c>
      <c r="Q204" s="15">
        <f>IF($A204="","",P204-H204-I204)</f>
        <v/>
      </c>
    </row>
    <row r="205">
      <c r="A205" s="13" t="n"/>
      <c r="B205" s="14" t="n"/>
      <c r="C205" s="12" t="n"/>
      <c r="D205" s="11" t="n"/>
      <c r="E205" s="11" t="n"/>
      <c r="F205" s="11" t="n"/>
      <c r="G205" s="12" t="n"/>
      <c r="H205" s="11" t="n"/>
      <c r="I205" s="11" t="n"/>
      <c r="J205" s="15">
        <f>IF($A205="","",D205+E205+F205)</f>
        <v/>
      </c>
      <c r="K205" s="15">
        <f>IF($A205="","",J205*Settings!$B$6)</f>
        <v/>
      </c>
      <c r="L205" s="15">
        <f>IF($A205="","",J205*Settings!$B$7+Settings!$B$8)</f>
        <v/>
      </c>
      <c r="M205" s="15">
        <f>IF($A205="","",IF(G205="Yes",MIN(J205*Settings!$B$9,Settings!$B$10),0))</f>
        <v/>
      </c>
      <c r="N205" s="15">
        <f>IF($A205="","",J205*Settings!$B$11)</f>
        <v/>
      </c>
      <c r="O205" s="15">
        <f>IF($A205="","",K205+L205+M205+N205)</f>
        <v/>
      </c>
      <c r="P205" s="15">
        <f>IF($A205="","",J205-O205)</f>
        <v/>
      </c>
      <c r="Q205" s="15">
        <f>IF($A205="","",P205-H205-I205)</f>
        <v/>
      </c>
    </row>
    <row r="206">
      <c r="A206" s="13" t="n"/>
      <c r="B206" s="14" t="n"/>
      <c r="C206" s="12" t="n"/>
      <c r="D206" s="11" t="n"/>
      <c r="E206" s="11" t="n"/>
      <c r="F206" s="11" t="n"/>
      <c r="G206" s="12" t="n"/>
      <c r="H206" s="11" t="n"/>
      <c r="I206" s="11" t="n"/>
      <c r="J206" s="15">
        <f>IF($A206="","",D206+E206+F206)</f>
        <v/>
      </c>
      <c r="K206" s="15">
        <f>IF($A206="","",J206*Settings!$B$6)</f>
        <v/>
      </c>
      <c r="L206" s="15">
        <f>IF($A206="","",J206*Settings!$B$7+Settings!$B$8)</f>
        <v/>
      </c>
      <c r="M206" s="15">
        <f>IF($A206="","",IF(G206="Yes",MIN(J206*Settings!$B$9,Settings!$B$10),0))</f>
        <v/>
      </c>
      <c r="N206" s="15">
        <f>IF($A206="","",J206*Settings!$B$11)</f>
        <v/>
      </c>
      <c r="O206" s="15">
        <f>IF($A206="","",K206+L206+M206+N206)</f>
        <v/>
      </c>
      <c r="P206" s="15">
        <f>IF($A206="","",J206-O206)</f>
        <v/>
      </c>
      <c r="Q206" s="15">
        <f>IF($A206="","",P206-H206-I206)</f>
        <v/>
      </c>
    </row>
    <row r="207">
      <c r="A207" s="13" t="n"/>
      <c r="B207" s="14" t="n"/>
      <c r="C207" s="12" t="n"/>
      <c r="D207" s="11" t="n"/>
      <c r="E207" s="11" t="n"/>
      <c r="F207" s="11" t="n"/>
      <c r="G207" s="12" t="n"/>
      <c r="H207" s="11" t="n"/>
      <c r="I207" s="11" t="n"/>
      <c r="J207" s="15">
        <f>IF($A207="","",D207+E207+F207)</f>
        <v/>
      </c>
      <c r="K207" s="15">
        <f>IF($A207="","",J207*Settings!$B$6)</f>
        <v/>
      </c>
      <c r="L207" s="15">
        <f>IF($A207="","",J207*Settings!$B$7+Settings!$B$8)</f>
        <v/>
      </c>
      <c r="M207" s="15">
        <f>IF($A207="","",IF(G207="Yes",MIN(J207*Settings!$B$9,Settings!$B$10),0))</f>
        <v/>
      </c>
      <c r="N207" s="15">
        <f>IF($A207="","",J207*Settings!$B$11)</f>
        <v/>
      </c>
      <c r="O207" s="15">
        <f>IF($A207="","",K207+L207+M207+N207)</f>
        <v/>
      </c>
      <c r="P207" s="15">
        <f>IF($A207="","",J207-O207)</f>
        <v/>
      </c>
      <c r="Q207" s="15">
        <f>IF($A207="","",P207-H207-I207)</f>
        <v/>
      </c>
    </row>
    <row r="208">
      <c r="A208" s="13" t="n"/>
      <c r="B208" s="14" t="n"/>
      <c r="C208" s="12" t="n"/>
      <c r="D208" s="11" t="n"/>
      <c r="E208" s="11" t="n"/>
      <c r="F208" s="11" t="n"/>
      <c r="G208" s="12" t="n"/>
      <c r="H208" s="11" t="n"/>
      <c r="I208" s="11" t="n"/>
      <c r="J208" s="15">
        <f>IF($A208="","",D208+E208+F208)</f>
        <v/>
      </c>
      <c r="K208" s="15">
        <f>IF($A208="","",J208*Settings!$B$6)</f>
        <v/>
      </c>
      <c r="L208" s="15">
        <f>IF($A208="","",J208*Settings!$B$7+Settings!$B$8)</f>
        <v/>
      </c>
      <c r="M208" s="15">
        <f>IF($A208="","",IF(G208="Yes",MIN(J208*Settings!$B$9,Settings!$B$10),0))</f>
        <v/>
      </c>
      <c r="N208" s="15">
        <f>IF($A208="","",J208*Settings!$B$11)</f>
        <v/>
      </c>
      <c r="O208" s="15">
        <f>IF($A208="","",K208+L208+M208+N208)</f>
        <v/>
      </c>
      <c r="P208" s="15">
        <f>IF($A208="","",J208-O208)</f>
        <v/>
      </c>
      <c r="Q208" s="15">
        <f>IF($A208="","",P208-H208-I208)</f>
        <v/>
      </c>
    </row>
    <row r="209">
      <c r="A209" s="13" t="n"/>
      <c r="B209" s="14" t="n"/>
      <c r="C209" s="12" t="n"/>
      <c r="D209" s="11" t="n"/>
      <c r="E209" s="11" t="n"/>
      <c r="F209" s="11" t="n"/>
      <c r="G209" s="12" t="n"/>
      <c r="H209" s="11" t="n"/>
      <c r="I209" s="11" t="n"/>
      <c r="J209" s="15">
        <f>IF($A209="","",D209+E209+F209)</f>
        <v/>
      </c>
      <c r="K209" s="15">
        <f>IF($A209="","",J209*Settings!$B$6)</f>
        <v/>
      </c>
      <c r="L209" s="15">
        <f>IF($A209="","",J209*Settings!$B$7+Settings!$B$8)</f>
        <v/>
      </c>
      <c r="M209" s="15">
        <f>IF($A209="","",IF(G209="Yes",MIN(J209*Settings!$B$9,Settings!$B$10),0))</f>
        <v/>
      </c>
      <c r="N209" s="15">
        <f>IF($A209="","",J209*Settings!$B$11)</f>
        <v/>
      </c>
      <c r="O209" s="15">
        <f>IF($A209="","",K209+L209+M209+N209)</f>
        <v/>
      </c>
      <c r="P209" s="15">
        <f>IF($A209="","",J209-O209)</f>
        <v/>
      </c>
      <c r="Q209" s="15">
        <f>IF($A209="","",P209-H209-I209)</f>
        <v/>
      </c>
    </row>
    <row r="210">
      <c r="A210" s="13" t="n"/>
      <c r="B210" s="14" t="n"/>
      <c r="C210" s="12" t="n"/>
      <c r="D210" s="11" t="n"/>
      <c r="E210" s="11" t="n"/>
      <c r="F210" s="11" t="n"/>
      <c r="G210" s="12" t="n"/>
      <c r="H210" s="11" t="n"/>
      <c r="I210" s="11" t="n"/>
      <c r="J210" s="15">
        <f>IF($A210="","",D210+E210+F210)</f>
        <v/>
      </c>
      <c r="K210" s="15">
        <f>IF($A210="","",J210*Settings!$B$6)</f>
        <v/>
      </c>
      <c r="L210" s="15">
        <f>IF($A210="","",J210*Settings!$B$7+Settings!$B$8)</f>
        <v/>
      </c>
      <c r="M210" s="15">
        <f>IF($A210="","",IF(G210="Yes",MIN(J210*Settings!$B$9,Settings!$B$10),0))</f>
        <v/>
      </c>
      <c r="N210" s="15">
        <f>IF($A210="","",J210*Settings!$B$11)</f>
        <v/>
      </c>
      <c r="O210" s="15">
        <f>IF($A210="","",K210+L210+M210+N210)</f>
        <v/>
      </c>
      <c r="P210" s="15">
        <f>IF($A210="","",J210-O210)</f>
        <v/>
      </c>
      <c r="Q210" s="15">
        <f>IF($A210="","",P210-H210-I210)</f>
        <v/>
      </c>
    </row>
    <row r="211">
      <c r="A211" s="13" t="n"/>
      <c r="B211" s="14" t="n"/>
      <c r="C211" s="12" t="n"/>
      <c r="D211" s="11" t="n"/>
      <c r="E211" s="11" t="n"/>
      <c r="F211" s="11" t="n"/>
      <c r="G211" s="12" t="n"/>
      <c r="H211" s="11" t="n"/>
      <c r="I211" s="11" t="n"/>
      <c r="J211" s="15">
        <f>IF($A211="","",D211+E211+F211)</f>
        <v/>
      </c>
      <c r="K211" s="15">
        <f>IF($A211="","",J211*Settings!$B$6)</f>
        <v/>
      </c>
      <c r="L211" s="15">
        <f>IF($A211="","",J211*Settings!$B$7+Settings!$B$8)</f>
        <v/>
      </c>
      <c r="M211" s="15">
        <f>IF($A211="","",IF(G211="Yes",MIN(J211*Settings!$B$9,Settings!$B$10),0))</f>
        <v/>
      </c>
      <c r="N211" s="15">
        <f>IF($A211="","",J211*Settings!$B$11)</f>
        <v/>
      </c>
      <c r="O211" s="15">
        <f>IF($A211="","",K211+L211+M211+N211)</f>
        <v/>
      </c>
      <c r="P211" s="15">
        <f>IF($A211="","",J211-O211)</f>
        <v/>
      </c>
      <c r="Q211" s="15">
        <f>IF($A211="","",P211-H211-I211)</f>
        <v/>
      </c>
    </row>
    <row r="212">
      <c r="A212" s="13" t="n"/>
      <c r="B212" s="14" t="n"/>
      <c r="C212" s="12" t="n"/>
      <c r="D212" s="11" t="n"/>
      <c r="E212" s="11" t="n"/>
      <c r="F212" s="11" t="n"/>
      <c r="G212" s="12" t="n"/>
      <c r="H212" s="11" t="n"/>
      <c r="I212" s="11" t="n"/>
      <c r="J212" s="15">
        <f>IF($A212="","",D212+E212+F212)</f>
        <v/>
      </c>
      <c r="K212" s="15">
        <f>IF($A212="","",J212*Settings!$B$6)</f>
        <v/>
      </c>
      <c r="L212" s="15">
        <f>IF($A212="","",J212*Settings!$B$7+Settings!$B$8)</f>
        <v/>
      </c>
      <c r="M212" s="15">
        <f>IF($A212="","",IF(G212="Yes",MIN(J212*Settings!$B$9,Settings!$B$10),0))</f>
        <v/>
      </c>
      <c r="N212" s="15">
        <f>IF($A212="","",J212*Settings!$B$11)</f>
        <v/>
      </c>
      <c r="O212" s="15">
        <f>IF($A212="","",K212+L212+M212+N212)</f>
        <v/>
      </c>
      <c r="P212" s="15">
        <f>IF($A212="","",J212-O212)</f>
        <v/>
      </c>
      <c r="Q212" s="15">
        <f>IF($A212="","",P212-H212-I212)</f>
        <v/>
      </c>
    </row>
    <row r="213">
      <c r="A213" s="13" t="n"/>
      <c r="B213" s="14" t="n"/>
      <c r="C213" s="12" t="n"/>
      <c r="D213" s="11" t="n"/>
      <c r="E213" s="11" t="n"/>
      <c r="F213" s="11" t="n"/>
      <c r="G213" s="12" t="n"/>
      <c r="H213" s="11" t="n"/>
      <c r="I213" s="11" t="n"/>
      <c r="J213" s="15">
        <f>IF($A213="","",D213+E213+F213)</f>
        <v/>
      </c>
      <c r="K213" s="15">
        <f>IF($A213="","",J213*Settings!$B$6)</f>
        <v/>
      </c>
      <c r="L213" s="15">
        <f>IF($A213="","",J213*Settings!$B$7+Settings!$B$8)</f>
        <v/>
      </c>
      <c r="M213" s="15">
        <f>IF($A213="","",IF(G213="Yes",MIN(J213*Settings!$B$9,Settings!$B$10),0))</f>
        <v/>
      </c>
      <c r="N213" s="15">
        <f>IF($A213="","",J213*Settings!$B$11)</f>
        <v/>
      </c>
      <c r="O213" s="15">
        <f>IF($A213="","",K213+L213+M213+N213)</f>
        <v/>
      </c>
      <c r="P213" s="15">
        <f>IF($A213="","",J213-O213)</f>
        <v/>
      </c>
      <c r="Q213" s="15">
        <f>IF($A213="","",P213-H213-I213)</f>
        <v/>
      </c>
    </row>
    <row r="214">
      <c r="A214" s="13" t="n"/>
      <c r="B214" s="14" t="n"/>
      <c r="C214" s="12" t="n"/>
      <c r="D214" s="11" t="n"/>
      <c r="E214" s="11" t="n"/>
      <c r="F214" s="11" t="n"/>
      <c r="G214" s="12" t="n"/>
      <c r="H214" s="11" t="n"/>
      <c r="I214" s="11" t="n"/>
      <c r="J214" s="15">
        <f>IF($A214="","",D214+E214+F214)</f>
        <v/>
      </c>
      <c r="K214" s="15">
        <f>IF($A214="","",J214*Settings!$B$6)</f>
        <v/>
      </c>
      <c r="L214" s="15">
        <f>IF($A214="","",J214*Settings!$B$7+Settings!$B$8)</f>
        <v/>
      </c>
      <c r="M214" s="15">
        <f>IF($A214="","",IF(G214="Yes",MIN(J214*Settings!$B$9,Settings!$B$10),0))</f>
        <v/>
      </c>
      <c r="N214" s="15">
        <f>IF($A214="","",J214*Settings!$B$11)</f>
        <v/>
      </c>
      <c r="O214" s="15">
        <f>IF($A214="","",K214+L214+M214+N214)</f>
        <v/>
      </c>
      <c r="P214" s="15">
        <f>IF($A214="","",J214-O214)</f>
        <v/>
      </c>
      <c r="Q214" s="15">
        <f>IF($A214="","",P214-H214-I214)</f>
        <v/>
      </c>
    </row>
    <row r="215">
      <c r="A215" s="13" t="n"/>
      <c r="B215" s="14" t="n"/>
      <c r="C215" s="12" t="n"/>
      <c r="D215" s="11" t="n"/>
      <c r="E215" s="11" t="n"/>
      <c r="F215" s="11" t="n"/>
      <c r="G215" s="12" t="n"/>
      <c r="H215" s="11" t="n"/>
      <c r="I215" s="11" t="n"/>
      <c r="J215" s="15">
        <f>IF($A215="","",D215+E215+F215)</f>
        <v/>
      </c>
      <c r="K215" s="15">
        <f>IF($A215="","",J215*Settings!$B$6)</f>
        <v/>
      </c>
      <c r="L215" s="15">
        <f>IF($A215="","",J215*Settings!$B$7+Settings!$B$8)</f>
        <v/>
      </c>
      <c r="M215" s="15">
        <f>IF($A215="","",IF(G215="Yes",MIN(J215*Settings!$B$9,Settings!$B$10),0))</f>
        <v/>
      </c>
      <c r="N215" s="15">
        <f>IF($A215="","",J215*Settings!$B$11)</f>
        <v/>
      </c>
      <c r="O215" s="15">
        <f>IF($A215="","",K215+L215+M215+N215)</f>
        <v/>
      </c>
      <c r="P215" s="15">
        <f>IF($A215="","",J215-O215)</f>
        <v/>
      </c>
      <c r="Q215" s="15">
        <f>IF($A215="","",P215-H215-I215)</f>
        <v/>
      </c>
    </row>
    <row r="216">
      <c r="A216" s="13" t="n"/>
      <c r="B216" s="14" t="n"/>
      <c r="C216" s="12" t="n"/>
      <c r="D216" s="11" t="n"/>
      <c r="E216" s="11" t="n"/>
      <c r="F216" s="11" t="n"/>
      <c r="G216" s="12" t="n"/>
      <c r="H216" s="11" t="n"/>
      <c r="I216" s="11" t="n"/>
      <c r="J216" s="15">
        <f>IF($A216="","",D216+E216+F216)</f>
        <v/>
      </c>
      <c r="K216" s="15">
        <f>IF($A216="","",J216*Settings!$B$6)</f>
        <v/>
      </c>
      <c r="L216" s="15">
        <f>IF($A216="","",J216*Settings!$B$7+Settings!$B$8)</f>
        <v/>
      </c>
      <c r="M216" s="15">
        <f>IF($A216="","",IF(G216="Yes",MIN(J216*Settings!$B$9,Settings!$B$10),0))</f>
        <v/>
      </c>
      <c r="N216" s="15">
        <f>IF($A216="","",J216*Settings!$B$11)</f>
        <v/>
      </c>
      <c r="O216" s="15">
        <f>IF($A216="","",K216+L216+M216+N216)</f>
        <v/>
      </c>
      <c r="P216" s="15">
        <f>IF($A216="","",J216-O216)</f>
        <v/>
      </c>
      <c r="Q216" s="15">
        <f>IF($A216="","",P216-H216-I216)</f>
        <v/>
      </c>
    </row>
    <row r="217">
      <c r="A217" s="13" t="n"/>
      <c r="B217" s="14" t="n"/>
      <c r="C217" s="12" t="n"/>
      <c r="D217" s="11" t="n"/>
      <c r="E217" s="11" t="n"/>
      <c r="F217" s="11" t="n"/>
      <c r="G217" s="12" t="n"/>
      <c r="H217" s="11" t="n"/>
      <c r="I217" s="11" t="n"/>
      <c r="J217" s="15">
        <f>IF($A217="","",D217+E217+F217)</f>
        <v/>
      </c>
      <c r="K217" s="15">
        <f>IF($A217="","",J217*Settings!$B$6)</f>
        <v/>
      </c>
      <c r="L217" s="15">
        <f>IF($A217="","",J217*Settings!$B$7+Settings!$B$8)</f>
        <v/>
      </c>
      <c r="M217" s="15">
        <f>IF($A217="","",IF(G217="Yes",MIN(J217*Settings!$B$9,Settings!$B$10),0))</f>
        <v/>
      </c>
      <c r="N217" s="15">
        <f>IF($A217="","",J217*Settings!$B$11)</f>
        <v/>
      </c>
      <c r="O217" s="15">
        <f>IF($A217="","",K217+L217+M217+N217)</f>
        <v/>
      </c>
      <c r="P217" s="15">
        <f>IF($A217="","",J217-O217)</f>
        <v/>
      </c>
      <c r="Q217" s="15">
        <f>IF($A217="","",P217-H217-I217)</f>
        <v/>
      </c>
    </row>
    <row r="218">
      <c r="A218" s="13" t="n"/>
      <c r="B218" s="14" t="n"/>
      <c r="C218" s="12" t="n"/>
      <c r="D218" s="11" t="n"/>
      <c r="E218" s="11" t="n"/>
      <c r="F218" s="11" t="n"/>
      <c r="G218" s="12" t="n"/>
      <c r="H218" s="11" t="n"/>
      <c r="I218" s="11" t="n"/>
      <c r="J218" s="15">
        <f>IF($A218="","",D218+E218+F218)</f>
        <v/>
      </c>
      <c r="K218" s="15">
        <f>IF($A218="","",J218*Settings!$B$6)</f>
        <v/>
      </c>
      <c r="L218" s="15">
        <f>IF($A218="","",J218*Settings!$B$7+Settings!$B$8)</f>
        <v/>
      </c>
      <c r="M218" s="15">
        <f>IF($A218="","",IF(G218="Yes",MIN(J218*Settings!$B$9,Settings!$B$10),0))</f>
        <v/>
      </c>
      <c r="N218" s="15">
        <f>IF($A218="","",J218*Settings!$B$11)</f>
        <v/>
      </c>
      <c r="O218" s="15">
        <f>IF($A218="","",K218+L218+M218+N218)</f>
        <v/>
      </c>
      <c r="P218" s="15">
        <f>IF($A218="","",J218-O218)</f>
        <v/>
      </c>
      <c r="Q218" s="15">
        <f>IF($A218="","",P218-H218-I218)</f>
        <v/>
      </c>
    </row>
    <row r="219">
      <c r="A219" s="13" t="n"/>
      <c r="B219" s="14" t="n"/>
      <c r="C219" s="12" t="n"/>
      <c r="D219" s="11" t="n"/>
      <c r="E219" s="11" t="n"/>
      <c r="F219" s="11" t="n"/>
      <c r="G219" s="12" t="n"/>
      <c r="H219" s="11" t="n"/>
      <c r="I219" s="11" t="n"/>
      <c r="J219" s="15">
        <f>IF($A219="","",D219+E219+F219)</f>
        <v/>
      </c>
      <c r="K219" s="15">
        <f>IF($A219="","",J219*Settings!$B$6)</f>
        <v/>
      </c>
      <c r="L219" s="15">
        <f>IF($A219="","",J219*Settings!$B$7+Settings!$B$8)</f>
        <v/>
      </c>
      <c r="M219" s="15">
        <f>IF($A219="","",IF(G219="Yes",MIN(J219*Settings!$B$9,Settings!$B$10),0))</f>
        <v/>
      </c>
      <c r="N219" s="15">
        <f>IF($A219="","",J219*Settings!$B$11)</f>
        <v/>
      </c>
      <c r="O219" s="15">
        <f>IF($A219="","",K219+L219+M219+N219)</f>
        <v/>
      </c>
      <c r="P219" s="15">
        <f>IF($A219="","",J219-O219)</f>
        <v/>
      </c>
      <c r="Q219" s="15">
        <f>IF($A219="","",P219-H219-I219)</f>
        <v/>
      </c>
    </row>
    <row r="220">
      <c r="A220" s="13" t="n"/>
      <c r="B220" s="14" t="n"/>
      <c r="C220" s="12" t="n"/>
      <c r="D220" s="11" t="n"/>
      <c r="E220" s="11" t="n"/>
      <c r="F220" s="11" t="n"/>
      <c r="G220" s="12" t="n"/>
      <c r="H220" s="11" t="n"/>
      <c r="I220" s="11" t="n"/>
      <c r="J220" s="15">
        <f>IF($A220="","",D220+E220+F220)</f>
        <v/>
      </c>
      <c r="K220" s="15">
        <f>IF($A220="","",J220*Settings!$B$6)</f>
        <v/>
      </c>
      <c r="L220" s="15">
        <f>IF($A220="","",J220*Settings!$B$7+Settings!$B$8)</f>
        <v/>
      </c>
      <c r="M220" s="15">
        <f>IF($A220="","",IF(G220="Yes",MIN(J220*Settings!$B$9,Settings!$B$10),0))</f>
        <v/>
      </c>
      <c r="N220" s="15">
        <f>IF($A220="","",J220*Settings!$B$11)</f>
        <v/>
      </c>
      <c r="O220" s="15">
        <f>IF($A220="","",K220+L220+M220+N220)</f>
        <v/>
      </c>
      <c r="P220" s="15">
        <f>IF($A220="","",J220-O220)</f>
        <v/>
      </c>
      <c r="Q220" s="15">
        <f>IF($A220="","",P220-H220-I220)</f>
        <v/>
      </c>
    </row>
    <row r="221">
      <c r="A221" s="13" t="n"/>
      <c r="B221" s="14" t="n"/>
      <c r="C221" s="12" t="n"/>
      <c r="D221" s="11" t="n"/>
      <c r="E221" s="11" t="n"/>
      <c r="F221" s="11" t="n"/>
      <c r="G221" s="12" t="n"/>
      <c r="H221" s="11" t="n"/>
      <c r="I221" s="11" t="n"/>
      <c r="J221" s="15">
        <f>IF($A221="","",D221+E221+F221)</f>
        <v/>
      </c>
      <c r="K221" s="15">
        <f>IF($A221="","",J221*Settings!$B$6)</f>
        <v/>
      </c>
      <c r="L221" s="15">
        <f>IF($A221="","",J221*Settings!$B$7+Settings!$B$8)</f>
        <v/>
      </c>
      <c r="M221" s="15">
        <f>IF($A221="","",IF(G221="Yes",MIN(J221*Settings!$B$9,Settings!$B$10),0))</f>
        <v/>
      </c>
      <c r="N221" s="15">
        <f>IF($A221="","",J221*Settings!$B$11)</f>
        <v/>
      </c>
      <c r="O221" s="15">
        <f>IF($A221="","",K221+L221+M221+N221)</f>
        <v/>
      </c>
      <c r="P221" s="15">
        <f>IF($A221="","",J221-O221)</f>
        <v/>
      </c>
      <c r="Q221" s="15">
        <f>IF($A221="","",P221-H221-I221)</f>
        <v/>
      </c>
    </row>
    <row r="222">
      <c r="A222" s="13" t="n"/>
      <c r="B222" s="14" t="n"/>
      <c r="C222" s="12" t="n"/>
      <c r="D222" s="11" t="n"/>
      <c r="E222" s="11" t="n"/>
      <c r="F222" s="11" t="n"/>
      <c r="G222" s="12" t="n"/>
      <c r="H222" s="11" t="n"/>
      <c r="I222" s="11" t="n"/>
      <c r="J222" s="15">
        <f>IF($A222="","",D222+E222+F222)</f>
        <v/>
      </c>
      <c r="K222" s="15">
        <f>IF($A222="","",J222*Settings!$B$6)</f>
        <v/>
      </c>
      <c r="L222" s="15">
        <f>IF($A222="","",J222*Settings!$B$7+Settings!$B$8)</f>
        <v/>
      </c>
      <c r="M222" s="15">
        <f>IF($A222="","",IF(G222="Yes",MIN(J222*Settings!$B$9,Settings!$B$10),0))</f>
        <v/>
      </c>
      <c r="N222" s="15">
        <f>IF($A222="","",J222*Settings!$B$11)</f>
        <v/>
      </c>
      <c r="O222" s="15">
        <f>IF($A222="","",K222+L222+M222+N222)</f>
        <v/>
      </c>
      <c r="P222" s="15">
        <f>IF($A222="","",J222-O222)</f>
        <v/>
      </c>
      <c r="Q222" s="15">
        <f>IF($A222="","",P222-H222-I222)</f>
        <v/>
      </c>
    </row>
    <row r="223">
      <c r="A223" s="13" t="n"/>
      <c r="B223" s="14" t="n"/>
      <c r="C223" s="12" t="n"/>
      <c r="D223" s="11" t="n"/>
      <c r="E223" s="11" t="n"/>
      <c r="F223" s="11" t="n"/>
      <c r="G223" s="12" t="n"/>
      <c r="H223" s="11" t="n"/>
      <c r="I223" s="11" t="n"/>
      <c r="J223" s="15">
        <f>IF($A223="","",D223+E223+F223)</f>
        <v/>
      </c>
      <c r="K223" s="15">
        <f>IF($A223="","",J223*Settings!$B$6)</f>
        <v/>
      </c>
      <c r="L223" s="15">
        <f>IF($A223="","",J223*Settings!$B$7+Settings!$B$8)</f>
        <v/>
      </c>
      <c r="M223" s="15">
        <f>IF($A223="","",IF(G223="Yes",MIN(J223*Settings!$B$9,Settings!$B$10),0))</f>
        <v/>
      </c>
      <c r="N223" s="15">
        <f>IF($A223="","",J223*Settings!$B$11)</f>
        <v/>
      </c>
      <c r="O223" s="15">
        <f>IF($A223="","",K223+L223+M223+N223)</f>
        <v/>
      </c>
      <c r="P223" s="15">
        <f>IF($A223="","",J223-O223)</f>
        <v/>
      </c>
      <c r="Q223" s="15">
        <f>IF($A223="","",P223-H223-I223)</f>
        <v/>
      </c>
    </row>
    <row r="224">
      <c r="A224" s="13" t="n"/>
      <c r="B224" s="14" t="n"/>
      <c r="C224" s="12" t="n"/>
      <c r="D224" s="11" t="n"/>
      <c r="E224" s="11" t="n"/>
      <c r="F224" s="11" t="n"/>
      <c r="G224" s="12" t="n"/>
      <c r="H224" s="11" t="n"/>
      <c r="I224" s="11" t="n"/>
      <c r="J224" s="15">
        <f>IF($A224="","",D224+E224+F224)</f>
        <v/>
      </c>
      <c r="K224" s="15">
        <f>IF($A224="","",J224*Settings!$B$6)</f>
        <v/>
      </c>
      <c r="L224" s="15">
        <f>IF($A224="","",J224*Settings!$B$7+Settings!$B$8)</f>
        <v/>
      </c>
      <c r="M224" s="15">
        <f>IF($A224="","",IF(G224="Yes",MIN(J224*Settings!$B$9,Settings!$B$10),0))</f>
        <v/>
      </c>
      <c r="N224" s="15">
        <f>IF($A224="","",J224*Settings!$B$11)</f>
        <v/>
      </c>
      <c r="O224" s="15">
        <f>IF($A224="","",K224+L224+M224+N224)</f>
        <v/>
      </c>
      <c r="P224" s="15">
        <f>IF($A224="","",J224-O224)</f>
        <v/>
      </c>
      <c r="Q224" s="15">
        <f>IF($A224="","",P224-H224-I224)</f>
        <v/>
      </c>
    </row>
    <row r="225">
      <c r="A225" s="13" t="n"/>
      <c r="B225" s="14" t="n"/>
      <c r="C225" s="12" t="n"/>
      <c r="D225" s="11" t="n"/>
      <c r="E225" s="11" t="n"/>
      <c r="F225" s="11" t="n"/>
      <c r="G225" s="12" t="n"/>
      <c r="H225" s="11" t="n"/>
      <c r="I225" s="11" t="n"/>
      <c r="J225" s="15">
        <f>IF($A225="","",D225+E225+F225)</f>
        <v/>
      </c>
      <c r="K225" s="15">
        <f>IF($A225="","",J225*Settings!$B$6)</f>
        <v/>
      </c>
      <c r="L225" s="15">
        <f>IF($A225="","",J225*Settings!$B$7+Settings!$B$8)</f>
        <v/>
      </c>
      <c r="M225" s="15">
        <f>IF($A225="","",IF(G225="Yes",MIN(J225*Settings!$B$9,Settings!$B$10),0))</f>
        <v/>
      </c>
      <c r="N225" s="15">
        <f>IF($A225="","",J225*Settings!$B$11)</f>
        <v/>
      </c>
      <c r="O225" s="15">
        <f>IF($A225="","",K225+L225+M225+N225)</f>
        <v/>
      </c>
      <c r="P225" s="15">
        <f>IF($A225="","",J225-O225)</f>
        <v/>
      </c>
      <c r="Q225" s="15">
        <f>IF($A225="","",P225-H225-I225)</f>
        <v/>
      </c>
    </row>
    <row r="226">
      <c r="A226" s="13" t="n"/>
      <c r="B226" s="14" t="n"/>
      <c r="C226" s="12" t="n"/>
      <c r="D226" s="11" t="n"/>
      <c r="E226" s="11" t="n"/>
      <c r="F226" s="11" t="n"/>
      <c r="G226" s="12" t="n"/>
      <c r="H226" s="11" t="n"/>
      <c r="I226" s="11" t="n"/>
      <c r="J226" s="15">
        <f>IF($A226="","",D226+E226+F226)</f>
        <v/>
      </c>
      <c r="K226" s="15">
        <f>IF($A226="","",J226*Settings!$B$6)</f>
        <v/>
      </c>
      <c r="L226" s="15">
        <f>IF($A226="","",J226*Settings!$B$7+Settings!$B$8)</f>
        <v/>
      </c>
      <c r="M226" s="15">
        <f>IF($A226="","",IF(G226="Yes",MIN(J226*Settings!$B$9,Settings!$B$10),0))</f>
        <v/>
      </c>
      <c r="N226" s="15">
        <f>IF($A226="","",J226*Settings!$B$11)</f>
        <v/>
      </c>
      <c r="O226" s="15">
        <f>IF($A226="","",K226+L226+M226+N226)</f>
        <v/>
      </c>
      <c r="P226" s="15">
        <f>IF($A226="","",J226-O226)</f>
        <v/>
      </c>
      <c r="Q226" s="15">
        <f>IF($A226="","",P226-H226-I226)</f>
        <v/>
      </c>
    </row>
    <row r="227">
      <c r="A227" s="13" t="n"/>
      <c r="B227" s="14" t="n"/>
      <c r="C227" s="12" t="n"/>
      <c r="D227" s="11" t="n"/>
      <c r="E227" s="11" t="n"/>
      <c r="F227" s="11" t="n"/>
      <c r="G227" s="12" t="n"/>
      <c r="H227" s="11" t="n"/>
      <c r="I227" s="11" t="n"/>
      <c r="J227" s="15">
        <f>IF($A227="","",D227+E227+F227)</f>
        <v/>
      </c>
      <c r="K227" s="15">
        <f>IF($A227="","",J227*Settings!$B$6)</f>
        <v/>
      </c>
      <c r="L227" s="15">
        <f>IF($A227="","",J227*Settings!$B$7+Settings!$B$8)</f>
        <v/>
      </c>
      <c r="M227" s="15">
        <f>IF($A227="","",IF(G227="Yes",MIN(J227*Settings!$B$9,Settings!$B$10),0))</f>
        <v/>
      </c>
      <c r="N227" s="15">
        <f>IF($A227="","",J227*Settings!$B$11)</f>
        <v/>
      </c>
      <c r="O227" s="15">
        <f>IF($A227="","",K227+L227+M227+N227)</f>
        <v/>
      </c>
      <c r="P227" s="15">
        <f>IF($A227="","",J227-O227)</f>
        <v/>
      </c>
      <c r="Q227" s="15">
        <f>IF($A227="","",P227-H227-I227)</f>
        <v/>
      </c>
    </row>
    <row r="228">
      <c r="A228" s="13" t="n"/>
      <c r="B228" s="14" t="n"/>
      <c r="C228" s="12" t="n"/>
      <c r="D228" s="11" t="n"/>
      <c r="E228" s="11" t="n"/>
      <c r="F228" s="11" t="n"/>
      <c r="G228" s="12" t="n"/>
      <c r="H228" s="11" t="n"/>
      <c r="I228" s="11" t="n"/>
      <c r="J228" s="15">
        <f>IF($A228="","",D228+E228+F228)</f>
        <v/>
      </c>
      <c r="K228" s="15">
        <f>IF($A228="","",J228*Settings!$B$6)</f>
        <v/>
      </c>
      <c r="L228" s="15">
        <f>IF($A228="","",J228*Settings!$B$7+Settings!$B$8)</f>
        <v/>
      </c>
      <c r="M228" s="15">
        <f>IF($A228="","",IF(G228="Yes",MIN(J228*Settings!$B$9,Settings!$B$10),0))</f>
        <v/>
      </c>
      <c r="N228" s="15">
        <f>IF($A228="","",J228*Settings!$B$11)</f>
        <v/>
      </c>
      <c r="O228" s="15">
        <f>IF($A228="","",K228+L228+M228+N228)</f>
        <v/>
      </c>
      <c r="P228" s="15">
        <f>IF($A228="","",J228-O228)</f>
        <v/>
      </c>
      <c r="Q228" s="15">
        <f>IF($A228="","",P228-H228-I228)</f>
        <v/>
      </c>
    </row>
    <row r="229">
      <c r="A229" s="13" t="n"/>
      <c r="B229" s="14" t="n"/>
      <c r="C229" s="12" t="n"/>
      <c r="D229" s="11" t="n"/>
      <c r="E229" s="11" t="n"/>
      <c r="F229" s="11" t="n"/>
      <c r="G229" s="12" t="n"/>
      <c r="H229" s="11" t="n"/>
      <c r="I229" s="11" t="n"/>
      <c r="J229" s="15">
        <f>IF($A229="","",D229+E229+F229)</f>
        <v/>
      </c>
      <c r="K229" s="15">
        <f>IF($A229="","",J229*Settings!$B$6)</f>
        <v/>
      </c>
      <c r="L229" s="15">
        <f>IF($A229="","",J229*Settings!$B$7+Settings!$B$8)</f>
        <v/>
      </c>
      <c r="M229" s="15">
        <f>IF($A229="","",IF(G229="Yes",MIN(J229*Settings!$B$9,Settings!$B$10),0))</f>
        <v/>
      </c>
      <c r="N229" s="15">
        <f>IF($A229="","",J229*Settings!$B$11)</f>
        <v/>
      </c>
      <c r="O229" s="15">
        <f>IF($A229="","",K229+L229+M229+N229)</f>
        <v/>
      </c>
      <c r="P229" s="15">
        <f>IF($A229="","",J229-O229)</f>
        <v/>
      </c>
      <c r="Q229" s="15">
        <f>IF($A229="","",P229-H229-I229)</f>
        <v/>
      </c>
    </row>
    <row r="230">
      <c r="A230" s="13" t="n"/>
      <c r="B230" s="14" t="n"/>
      <c r="C230" s="12" t="n"/>
      <c r="D230" s="11" t="n"/>
      <c r="E230" s="11" t="n"/>
      <c r="F230" s="11" t="n"/>
      <c r="G230" s="12" t="n"/>
      <c r="H230" s="11" t="n"/>
      <c r="I230" s="11" t="n"/>
      <c r="J230" s="15">
        <f>IF($A230="","",D230+E230+F230)</f>
        <v/>
      </c>
      <c r="K230" s="15">
        <f>IF($A230="","",J230*Settings!$B$6)</f>
        <v/>
      </c>
      <c r="L230" s="15">
        <f>IF($A230="","",J230*Settings!$B$7+Settings!$B$8)</f>
        <v/>
      </c>
      <c r="M230" s="15">
        <f>IF($A230="","",IF(G230="Yes",MIN(J230*Settings!$B$9,Settings!$B$10),0))</f>
        <v/>
      </c>
      <c r="N230" s="15">
        <f>IF($A230="","",J230*Settings!$B$11)</f>
        <v/>
      </c>
      <c r="O230" s="15">
        <f>IF($A230="","",K230+L230+M230+N230)</f>
        <v/>
      </c>
      <c r="P230" s="15">
        <f>IF($A230="","",J230-O230)</f>
        <v/>
      </c>
      <c r="Q230" s="15">
        <f>IF($A230="","",P230-H230-I230)</f>
        <v/>
      </c>
    </row>
    <row r="231">
      <c r="A231" s="13" t="n"/>
      <c r="B231" s="14" t="n"/>
      <c r="C231" s="12" t="n"/>
      <c r="D231" s="11" t="n"/>
      <c r="E231" s="11" t="n"/>
      <c r="F231" s="11" t="n"/>
      <c r="G231" s="12" t="n"/>
      <c r="H231" s="11" t="n"/>
      <c r="I231" s="11" t="n"/>
      <c r="J231" s="15">
        <f>IF($A231="","",D231+E231+F231)</f>
        <v/>
      </c>
      <c r="K231" s="15">
        <f>IF($A231="","",J231*Settings!$B$6)</f>
        <v/>
      </c>
      <c r="L231" s="15">
        <f>IF($A231="","",J231*Settings!$B$7+Settings!$B$8)</f>
        <v/>
      </c>
      <c r="M231" s="15">
        <f>IF($A231="","",IF(G231="Yes",MIN(J231*Settings!$B$9,Settings!$B$10),0))</f>
        <v/>
      </c>
      <c r="N231" s="15">
        <f>IF($A231="","",J231*Settings!$B$11)</f>
        <v/>
      </c>
      <c r="O231" s="15">
        <f>IF($A231="","",K231+L231+M231+N231)</f>
        <v/>
      </c>
      <c r="P231" s="15">
        <f>IF($A231="","",J231-O231)</f>
        <v/>
      </c>
      <c r="Q231" s="15">
        <f>IF($A231="","",P231-H231-I231)</f>
        <v/>
      </c>
    </row>
    <row r="232">
      <c r="A232" s="13" t="n"/>
      <c r="B232" s="14" t="n"/>
      <c r="C232" s="12" t="n"/>
      <c r="D232" s="11" t="n"/>
      <c r="E232" s="11" t="n"/>
      <c r="F232" s="11" t="n"/>
      <c r="G232" s="12" t="n"/>
      <c r="H232" s="11" t="n"/>
      <c r="I232" s="11" t="n"/>
      <c r="J232" s="15">
        <f>IF($A232="","",D232+E232+F232)</f>
        <v/>
      </c>
      <c r="K232" s="15">
        <f>IF($A232="","",J232*Settings!$B$6)</f>
        <v/>
      </c>
      <c r="L232" s="15">
        <f>IF($A232="","",J232*Settings!$B$7+Settings!$B$8)</f>
        <v/>
      </c>
      <c r="M232" s="15">
        <f>IF($A232="","",IF(G232="Yes",MIN(J232*Settings!$B$9,Settings!$B$10),0))</f>
        <v/>
      </c>
      <c r="N232" s="15">
        <f>IF($A232="","",J232*Settings!$B$11)</f>
        <v/>
      </c>
      <c r="O232" s="15">
        <f>IF($A232="","",K232+L232+M232+N232)</f>
        <v/>
      </c>
      <c r="P232" s="15">
        <f>IF($A232="","",J232-O232)</f>
        <v/>
      </c>
      <c r="Q232" s="15">
        <f>IF($A232="","",P232-H232-I232)</f>
        <v/>
      </c>
    </row>
    <row r="233">
      <c r="A233" s="13" t="n"/>
      <c r="B233" s="14" t="n"/>
      <c r="C233" s="12" t="n"/>
      <c r="D233" s="11" t="n"/>
      <c r="E233" s="11" t="n"/>
      <c r="F233" s="11" t="n"/>
      <c r="G233" s="12" t="n"/>
      <c r="H233" s="11" t="n"/>
      <c r="I233" s="11" t="n"/>
      <c r="J233" s="15">
        <f>IF($A233="","",D233+E233+F233)</f>
        <v/>
      </c>
      <c r="K233" s="15">
        <f>IF($A233="","",J233*Settings!$B$6)</f>
        <v/>
      </c>
      <c r="L233" s="15">
        <f>IF($A233="","",J233*Settings!$B$7+Settings!$B$8)</f>
        <v/>
      </c>
      <c r="M233" s="15">
        <f>IF($A233="","",IF(G233="Yes",MIN(J233*Settings!$B$9,Settings!$B$10),0))</f>
        <v/>
      </c>
      <c r="N233" s="15">
        <f>IF($A233="","",J233*Settings!$B$11)</f>
        <v/>
      </c>
      <c r="O233" s="15">
        <f>IF($A233="","",K233+L233+M233+N233)</f>
        <v/>
      </c>
      <c r="P233" s="15">
        <f>IF($A233="","",J233-O233)</f>
        <v/>
      </c>
      <c r="Q233" s="15">
        <f>IF($A233="","",P233-H233-I233)</f>
        <v/>
      </c>
    </row>
    <row r="234">
      <c r="A234" s="13" t="n"/>
      <c r="B234" s="14" t="n"/>
      <c r="C234" s="12" t="n"/>
      <c r="D234" s="11" t="n"/>
      <c r="E234" s="11" t="n"/>
      <c r="F234" s="11" t="n"/>
      <c r="G234" s="12" t="n"/>
      <c r="H234" s="11" t="n"/>
      <c r="I234" s="11" t="n"/>
      <c r="J234" s="15">
        <f>IF($A234="","",D234+E234+F234)</f>
        <v/>
      </c>
      <c r="K234" s="15">
        <f>IF($A234="","",J234*Settings!$B$6)</f>
        <v/>
      </c>
      <c r="L234" s="15">
        <f>IF($A234="","",J234*Settings!$B$7+Settings!$B$8)</f>
        <v/>
      </c>
      <c r="M234" s="15">
        <f>IF($A234="","",IF(G234="Yes",MIN(J234*Settings!$B$9,Settings!$B$10),0))</f>
        <v/>
      </c>
      <c r="N234" s="15">
        <f>IF($A234="","",J234*Settings!$B$11)</f>
        <v/>
      </c>
      <c r="O234" s="15">
        <f>IF($A234="","",K234+L234+M234+N234)</f>
        <v/>
      </c>
      <c r="P234" s="15">
        <f>IF($A234="","",J234-O234)</f>
        <v/>
      </c>
      <c r="Q234" s="15">
        <f>IF($A234="","",P234-H234-I234)</f>
        <v/>
      </c>
    </row>
    <row r="235">
      <c r="A235" s="13" t="n"/>
      <c r="B235" s="14" t="n"/>
      <c r="C235" s="12" t="n"/>
      <c r="D235" s="11" t="n"/>
      <c r="E235" s="11" t="n"/>
      <c r="F235" s="11" t="n"/>
      <c r="G235" s="12" t="n"/>
      <c r="H235" s="11" t="n"/>
      <c r="I235" s="11" t="n"/>
      <c r="J235" s="15">
        <f>IF($A235="","",D235+E235+F235)</f>
        <v/>
      </c>
      <c r="K235" s="15">
        <f>IF($A235="","",J235*Settings!$B$6)</f>
        <v/>
      </c>
      <c r="L235" s="15">
        <f>IF($A235="","",J235*Settings!$B$7+Settings!$B$8)</f>
        <v/>
      </c>
      <c r="M235" s="15">
        <f>IF($A235="","",IF(G235="Yes",MIN(J235*Settings!$B$9,Settings!$B$10),0))</f>
        <v/>
      </c>
      <c r="N235" s="15">
        <f>IF($A235="","",J235*Settings!$B$11)</f>
        <v/>
      </c>
      <c r="O235" s="15">
        <f>IF($A235="","",K235+L235+M235+N235)</f>
        <v/>
      </c>
      <c r="P235" s="15">
        <f>IF($A235="","",J235-O235)</f>
        <v/>
      </c>
      <c r="Q235" s="15">
        <f>IF($A235="","",P235-H235-I235)</f>
        <v/>
      </c>
    </row>
    <row r="236">
      <c r="A236" s="13" t="n"/>
      <c r="B236" s="14" t="n"/>
      <c r="C236" s="12" t="n"/>
      <c r="D236" s="11" t="n"/>
      <c r="E236" s="11" t="n"/>
      <c r="F236" s="11" t="n"/>
      <c r="G236" s="12" t="n"/>
      <c r="H236" s="11" t="n"/>
      <c r="I236" s="11" t="n"/>
      <c r="J236" s="15">
        <f>IF($A236="","",D236+E236+F236)</f>
        <v/>
      </c>
      <c r="K236" s="15">
        <f>IF($A236="","",J236*Settings!$B$6)</f>
        <v/>
      </c>
      <c r="L236" s="15">
        <f>IF($A236="","",J236*Settings!$B$7+Settings!$B$8)</f>
        <v/>
      </c>
      <c r="M236" s="15">
        <f>IF($A236="","",IF(G236="Yes",MIN(J236*Settings!$B$9,Settings!$B$10),0))</f>
        <v/>
      </c>
      <c r="N236" s="15">
        <f>IF($A236="","",J236*Settings!$B$11)</f>
        <v/>
      </c>
      <c r="O236" s="15">
        <f>IF($A236="","",K236+L236+M236+N236)</f>
        <v/>
      </c>
      <c r="P236" s="15">
        <f>IF($A236="","",J236-O236)</f>
        <v/>
      </c>
      <c r="Q236" s="15">
        <f>IF($A236="","",P236-H236-I236)</f>
        <v/>
      </c>
    </row>
    <row r="237">
      <c r="A237" s="13" t="n"/>
      <c r="B237" s="14" t="n"/>
      <c r="C237" s="12" t="n"/>
      <c r="D237" s="11" t="n"/>
      <c r="E237" s="11" t="n"/>
      <c r="F237" s="11" t="n"/>
      <c r="G237" s="12" t="n"/>
      <c r="H237" s="11" t="n"/>
      <c r="I237" s="11" t="n"/>
      <c r="J237" s="15">
        <f>IF($A237="","",D237+E237+F237)</f>
        <v/>
      </c>
      <c r="K237" s="15">
        <f>IF($A237="","",J237*Settings!$B$6)</f>
        <v/>
      </c>
      <c r="L237" s="15">
        <f>IF($A237="","",J237*Settings!$B$7+Settings!$B$8)</f>
        <v/>
      </c>
      <c r="M237" s="15">
        <f>IF($A237="","",IF(G237="Yes",MIN(J237*Settings!$B$9,Settings!$B$10),0))</f>
        <v/>
      </c>
      <c r="N237" s="15">
        <f>IF($A237="","",J237*Settings!$B$11)</f>
        <v/>
      </c>
      <c r="O237" s="15">
        <f>IF($A237="","",K237+L237+M237+N237)</f>
        <v/>
      </c>
      <c r="P237" s="15">
        <f>IF($A237="","",J237-O237)</f>
        <v/>
      </c>
      <c r="Q237" s="15">
        <f>IF($A237="","",P237-H237-I237)</f>
        <v/>
      </c>
    </row>
    <row r="238">
      <c r="A238" s="13" t="n"/>
      <c r="B238" s="14" t="n"/>
      <c r="C238" s="12" t="n"/>
      <c r="D238" s="11" t="n"/>
      <c r="E238" s="11" t="n"/>
      <c r="F238" s="11" t="n"/>
      <c r="G238" s="12" t="n"/>
      <c r="H238" s="11" t="n"/>
      <c r="I238" s="11" t="n"/>
      <c r="J238" s="15">
        <f>IF($A238="","",D238+E238+F238)</f>
        <v/>
      </c>
      <c r="K238" s="15">
        <f>IF($A238="","",J238*Settings!$B$6)</f>
        <v/>
      </c>
      <c r="L238" s="15">
        <f>IF($A238="","",J238*Settings!$B$7+Settings!$B$8)</f>
        <v/>
      </c>
      <c r="M238" s="15">
        <f>IF($A238="","",IF(G238="Yes",MIN(J238*Settings!$B$9,Settings!$B$10),0))</f>
        <v/>
      </c>
      <c r="N238" s="15">
        <f>IF($A238="","",J238*Settings!$B$11)</f>
        <v/>
      </c>
      <c r="O238" s="15">
        <f>IF($A238="","",K238+L238+M238+N238)</f>
        <v/>
      </c>
      <c r="P238" s="15">
        <f>IF($A238="","",J238-O238)</f>
        <v/>
      </c>
      <c r="Q238" s="15">
        <f>IF($A238="","",P238-H238-I238)</f>
        <v/>
      </c>
    </row>
    <row r="239">
      <c r="A239" s="13" t="n"/>
      <c r="B239" s="14" t="n"/>
      <c r="C239" s="12" t="n"/>
      <c r="D239" s="11" t="n"/>
      <c r="E239" s="11" t="n"/>
      <c r="F239" s="11" t="n"/>
      <c r="G239" s="12" t="n"/>
      <c r="H239" s="11" t="n"/>
      <c r="I239" s="11" t="n"/>
      <c r="J239" s="15">
        <f>IF($A239="","",D239+E239+F239)</f>
        <v/>
      </c>
      <c r="K239" s="15">
        <f>IF($A239="","",J239*Settings!$B$6)</f>
        <v/>
      </c>
      <c r="L239" s="15">
        <f>IF($A239="","",J239*Settings!$B$7+Settings!$B$8)</f>
        <v/>
      </c>
      <c r="M239" s="15">
        <f>IF($A239="","",IF(G239="Yes",MIN(J239*Settings!$B$9,Settings!$B$10),0))</f>
        <v/>
      </c>
      <c r="N239" s="15">
        <f>IF($A239="","",J239*Settings!$B$11)</f>
        <v/>
      </c>
      <c r="O239" s="15">
        <f>IF($A239="","",K239+L239+M239+N239)</f>
        <v/>
      </c>
      <c r="P239" s="15">
        <f>IF($A239="","",J239-O239)</f>
        <v/>
      </c>
      <c r="Q239" s="15">
        <f>IF($A239="","",P239-H239-I239)</f>
        <v/>
      </c>
    </row>
    <row r="240">
      <c r="A240" s="13" t="n"/>
      <c r="B240" s="14" t="n"/>
      <c r="C240" s="12" t="n"/>
      <c r="D240" s="11" t="n"/>
      <c r="E240" s="11" t="n"/>
      <c r="F240" s="11" t="n"/>
      <c r="G240" s="12" t="n"/>
      <c r="H240" s="11" t="n"/>
      <c r="I240" s="11" t="n"/>
      <c r="J240" s="15">
        <f>IF($A240="","",D240+E240+F240)</f>
        <v/>
      </c>
      <c r="K240" s="15">
        <f>IF($A240="","",J240*Settings!$B$6)</f>
        <v/>
      </c>
      <c r="L240" s="15">
        <f>IF($A240="","",J240*Settings!$B$7+Settings!$B$8)</f>
        <v/>
      </c>
      <c r="M240" s="15">
        <f>IF($A240="","",IF(G240="Yes",MIN(J240*Settings!$B$9,Settings!$B$10),0))</f>
        <v/>
      </c>
      <c r="N240" s="15">
        <f>IF($A240="","",J240*Settings!$B$11)</f>
        <v/>
      </c>
      <c r="O240" s="15">
        <f>IF($A240="","",K240+L240+M240+N240)</f>
        <v/>
      </c>
      <c r="P240" s="15">
        <f>IF($A240="","",J240-O240)</f>
        <v/>
      </c>
      <c r="Q240" s="15">
        <f>IF($A240="","",P240-H240-I240)</f>
        <v/>
      </c>
    </row>
    <row r="241">
      <c r="A241" s="13" t="n"/>
      <c r="B241" s="14" t="n"/>
      <c r="C241" s="12" t="n"/>
      <c r="D241" s="11" t="n"/>
      <c r="E241" s="11" t="n"/>
      <c r="F241" s="11" t="n"/>
      <c r="G241" s="12" t="n"/>
      <c r="H241" s="11" t="n"/>
      <c r="I241" s="11" t="n"/>
      <c r="J241" s="15">
        <f>IF($A241="","",D241+E241+F241)</f>
        <v/>
      </c>
      <c r="K241" s="15">
        <f>IF($A241="","",J241*Settings!$B$6)</f>
        <v/>
      </c>
      <c r="L241" s="15">
        <f>IF($A241="","",J241*Settings!$B$7+Settings!$B$8)</f>
        <v/>
      </c>
      <c r="M241" s="15">
        <f>IF($A241="","",IF(G241="Yes",MIN(J241*Settings!$B$9,Settings!$B$10),0))</f>
        <v/>
      </c>
      <c r="N241" s="15">
        <f>IF($A241="","",J241*Settings!$B$11)</f>
        <v/>
      </c>
      <c r="O241" s="15">
        <f>IF($A241="","",K241+L241+M241+N241)</f>
        <v/>
      </c>
      <c r="P241" s="15">
        <f>IF($A241="","",J241-O241)</f>
        <v/>
      </c>
      <c r="Q241" s="15">
        <f>IF($A241="","",P241-H241-I241)</f>
        <v/>
      </c>
    </row>
    <row r="242">
      <c r="A242" s="13" t="n"/>
      <c r="B242" s="14" t="n"/>
      <c r="C242" s="12" t="n"/>
      <c r="D242" s="11" t="n"/>
      <c r="E242" s="11" t="n"/>
      <c r="F242" s="11" t="n"/>
      <c r="G242" s="12" t="n"/>
      <c r="H242" s="11" t="n"/>
      <c r="I242" s="11" t="n"/>
      <c r="J242" s="15">
        <f>IF($A242="","",D242+E242+F242)</f>
        <v/>
      </c>
      <c r="K242" s="15">
        <f>IF($A242="","",J242*Settings!$B$6)</f>
        <v/>
      </c>
      <c r="L242" s="15">
        <f>IF($A242="","",J242*Settings!$B$7+Settings!$B$8)</f>
        <v/>
      </c>
      <c r="M242" s="15">
        <f>IF($A242="","",IF(G242="Yes",MIN(J242*Settings!$B$9,Settings!$B$10),0))</f>
        <v/>
      </c>
      <c r="N242" s="15">
        <f>IF($A242="","",J242*Settings!$B$11)</f>
        <v/>
      </c>
      <c r="O242" s="15">
        <f>IF($A242="","",K242+L242+M242+N242)</f>
        <v/>
      </c>
      <c r="P242" s="15">
        <f>IF($A242="","",J242-O242)</f>
        <v/>
      </c>
      <c r="Q242" s="15">
        <f>IF($A242="","",P242-H242-I242)</f>
        <v/>
      </c>
    </row>
    <row r="243">
      <c r="A243" s="13" t="n"/>
      <c r="B243" s="14" t="n"/>
      <c r="C243" s="12" t="n"/>
      <c r="D243" s="11" t="n"/>
      <c r="E243" s="11" t="n"/>
      <c r="F243" s="11" t="n"/>
      <c r="G243" s="12" t="n"/>
      <c r="H243" s="11" t="n"/>
      <c r="I243" s="11" t="n"/>
      <c r="J243" s="15">
        <f>IF($A243="","",D243+E243+F243)</f>
        <v/>
      </c>
      <c r="K243" s="15">
        <f>IF($A243="","",J243*Settings!$B$6)</f>
        <v/>
      </c>
      <c r="L243" s="15">
        <f>IF($A243="","",J243*Settings!$B$7+Settings!$B$8)</f>
        <v/>
      </c>
      <c r="M243" s="15">
        <f>IF($A243="","",IF(G243="Yes",MIN(J243*Settings!$B$9,Settings!$B$10),0))</f>
        <v/>
      </c>
      <c r="N243" s="15">
        <f>IF($A243="","",J243*Settings!$B$11)</f>
        <v/>
      </c>
      <c r="O243" s="15">
        <f>IF($A243="","",K243+L243+M243+N243)</f>
        <v/>
      </c>
      <c r="P243" s="15">
        <f>IF($A243="","",J243-O243)</f>
        <v/>
      </c>
      <c r="Q243" s="15">
        <f>IF($A243="","",P243-H243-I243)</f>
        <v/>
      </c>
    </row>
    <row r="244">
      <c r="A244" s="13" t="n"/>
      <c r="B244" s="14" t="n"/>
      <c r="C244" s="12" t="n"/>
      <c r="D244" s="11" t="n"/>
      <c r="E244" s="11" t="n"/>
      <c r="F244" s="11" t="n"/>
      <c r="G244" s="12" t="n"/>
      <c r="H244" s="11" t="n"/>
      <c r="I244" s="11" t="n"/>
      <c r="J244" s="15">
        <f>IF($A244="","",D244+E244+F244)</f>
        <v/>
      </c>
      <c r="K244" s="15">
        <f>IF($A244="","",J244*Settings!$B$6)</f>
        <v/>
      </c>
      <c r="L244" s="15">
        <f>IF($A244="","",J244*Settings!$B$7+Settings!$B$8)</f>
        <v/>
      </c>
      <c r="M244" s="15">
        <f>IF($A244="","",IF(G244="Yes",MIN(J244*Settings!$B$9,Settings!$B$10),0))</f>
        <v/>
      </c>
      <c r="N244" s="15">
        <f>IF($A244="","",J244*Settings!$B$11)</f>
        <v/>
      </c>
      <c r="O244" s="15">
        <f>IF($A244="","",K244+L244+M244+N244)</f>
        <v/>
      </c>
      <c r="P244" s="15">
        <f>IF($A244="","",J244-O244)</f>
        <v/>
      </c>
      <c r="Q244" s="15">
        <f>IF($A244="","",P244-H244-I244)</f>
        <v/>
      </c>
    </row>
    <row r="245">
      <c r="A245" s="13" t="n"/>
      <c r="B245" s="14" t="n"/>
      <c r="C245" s="12" t="n"/>
      <c r="D245" s="11" t="n"/>
      <c r="E245" s="11" t="n"/>
      <c r="F245" s="11" t="n"/>
      <c r="G245" s="12" t="n"/>
      <c r="H245" s="11" t="n"/>
      <c r="I245" s="11" t="n"/>
      <c r="J245" s="15">
        <f>IF($A245="","",D245+E245+F245)</f>
        <v/>
      </c>
      <c r="K245" s="15">
        <f>IF($A245="","",J245*Settings!$B$6)</f>
        <v/>
      </c>
      <c r="L245" s="15">
        <f>IF($A245="","",J245*Settings!$B$7+Settings!$B$8)</f>
        <v/>
      </c>
      <c r="M245" s="15">
        <f>IF($A245="","",IF(G245="Yes",MIN(J245*Settings!$B$9,Settings!$B$10),0))</f>
        <v/>
      </c>
      <c r="N245" s="15">
        <f>IF($A245="","",J245*Settings!$B$11)</f>
        <v/>
      </c>
      <c r="O245" s="15">
        <f>IF($A245="","",K245+L245+M245+N245)</f>
        <v/>
      </c>
      <c r="P245" s="15">
        <f>IF($A245="","",J245-O245)</f>
        <v/>
      </c>
      <c r="Q245" s="15">
        <f>IF($A245="","",P245-H245-I245)</f>
        <v/>
      </c>
    </row>
    <row r="246">
      <c r="A246" s="13" t="n"/>
      <c r="B246" s="14" t="n"/>
      <c r="C246" s="12" t="n"/>
      <c r="D246" s="11" t="n"/>
      <c r="E246" s="11" t="n"/>
      <c r="F246" s="11" t="n"/>
      <c r="G246" s="12" t="n"/>
      <c r="H246" s="11" t="n"/>
      <c r="I246" s="11" t="n"/>
      <c r="J246" s="15">
        <f>IF($A246="","",D246+E246+F246)</f>
        <v/>
      </c>
      <c r="K246" s="15">
        <f>IF($A246="","",J246*Settings!$B$6)</f>
        <v/>
      </c>
      <c r="L246" s="15">
        <f>IF($A246="","",J246*Settings!$B$7+Settings!$B$8)</f>
        <v/>
      </c>
      <c r="M246" s="15">
        <f>IF($A246="","",IF(G246="Yes",MIN(J246*Settings!$B$9,Settings!$B$10),0))</f>
        <v/>
      </c>
      <c r="N246" s="15">
        <f>IF($A246="","",J246*Settings!$B$11)</f>
        <v/>
      </c>
      <c r="O246" s="15">
        <f>IF($A246="","",K246+L246+M246+N246)</f>
        <v/>
      </c>
      <c r="P246" s="15">
        <f>IF($A246="","",J246-O246)</f>
        <v/>
      </c>
      <c r="Q246" s="15">
        <f>IF($A246="","",P246-H246-I246)</f>
        <v/>
      </c>
    </row>
    <row r="247">
      <c r="A247" s="13" t="n"/>
      <c r="B247" s="14" t="n"/>
      <c r="C247" s="12" t="n"/>
      <c r="D247" s="11" t="n"/>
      <c r="E247" s="11" t="n"/>
      <c r="F247" s="11" t="n"/>
      <c r="G247" s="12" t="n"/>
      <c r="H247" s="11" t="n"/>
      <c r="I247" s="11" t="n"/>
      <c r="J247" s="15">
        <f>IF($A247="","",D247+E247+F247)</f>
        <v/>
      </c>
      <c r="K247" s="15">
        <f>IF($A247="","",J247*Settings!$B$6)</f>
        <v/>
      </c>
      <c r="L247" s="15">
        <f>IF($A247="","",J247*Settings!$B$7+Settings!$B$8)</f>
        <v/>
      </c>
      <c r="M247" s="15">
        <f>IF($A247="","",IF(G247="Yes",MIN(J247*Settings!$B$9,Settings!$B$10),0))</f>
        <v/>
      </c>
      <c r="N247" s="15">
        <f>IF($A247="","",J247*Settings!$B$11)</f>
        <v/>
      </c>
      <c r="O247" s="15">
        <f>IF($A247="","",K247+L247+M247+N247)</f>
        <v/>
      </c>
      <c r="P247" s="15">
        <f>IF($A247="","",J247-O247)</f>
        <v/>
      </c>
      <c r="Q247" s="15">
        <f>IF($A247="","",P247-H247-I247)</f>
        <v/>
      </c>
    </row>
    <row r="248">
      <c r="A248" s="13" t="n"/>
      <c r="B248" s="14" t="n"/>
      <c r="C248" s="12" t="n"/>
      <c r="D248" s="11" t="n"/>
      <c r="E248" s="11" t="n"/>
      <c r="F248" s="11" t="n"/>
      <c r="G248" s="12" t="n"/>
      <c r="H248" s="11" t="n"/>
      <c r="I248" s="11" t="n"/>
      <c r="J248" s="15">
        <f>IF($A248="","",D248+E248+F248)</f>
        <v/>
      </c>
      <c r="K248" s="15">
        <f>IF($A248="","",J248*Settings!$B$6)</f>
        <v/>
      </c>
      <c r="L248" s="15">
        <f>IF($A248="","",J248*Settings!$B$7+Settings!$B$8)</f>
        <v/>
      </c>
      <c r="M248" s="15">
        <f>IF($A248="","",IF(G248="Yes",MIN(J248*Settings!$B$9,Settings!$B$10),0))</f>
        <v/>
      </c>
      <c r="N248" s="15">
        <f>IF($A248="","",J248*Settings!$B$11)</f>
        <v/>
      </c>
      <c r="O248" s="15">
        <f>IF($A248="","",K248+L248+M248+N248)</f>
        <v/>
      </c>
      <c r="P248" s="15">
        <f>IF($A248="","",J248-O248)</f>
        <v/>
      </c>
      <c r="Q248" s="15">
        <f>IF($A248="","",P248-H248-I248)</f>
        <v/>
      </c>
    </row>
    <row r="249">
      <c r="A249" s="13" t="n"/>
      <c r="B249" s="14" t="n"/>
      <c r="C249" s="12" t="n"/>
      <c r="D249" s="11" t="n"/>
      <c r="E249" s="11" t="n"/>
      <c r="F249" s="11" t="n"/>
      <c r="G249" s="12" t="n"/>
      <c r="H249" s="11" t="n"/>
      <c r="I249" s="11" t="n"/>
      <c r="J249" s="15">
        <f>IF($A249="","",D249+E249+F249)</f>
        <v/>
      </c>
      <c r="K249" s="15">
        <f>IF($A249="","",J249*Settings!$B$6)</f>
        <v/>
      </c>
      <c r="L249" s="15">
        <f>IF($A249="","",J249*Settings!$B$7+Settings!$B$8)</f>
        <v/>
      </c>
      <c r="M249" s="15">
        <f>IF($A249="","",IF(G249="Yes",MIN(J249*Settings!$B$9,Settings!$B$10),0))</f>
        <v/>
      </c>
      <c r="N249" s="15">
        <f>IF($A249="","",J249*Settings!$B$11)</f>
        <v/>
      </c>
      <c r="O249" s="15">
        <f>IF($A249="","",K249+L249+M249+N249)</f>
        <v/>
      </c>
      <c r="P249" s="15">
        <f>IF($A249="","",J249-O249)</f>
        <v/>
      </c>
      <c r="Q249" s="15">
        <f>IF($A249="","",P249-H249-I249)</f>
        <v/>
      </c>
    </row>
    <row r="250">
      <c r="A250" s="13" t="n"/>
      <c r="B250" s="14" t="n"/>
      <c r="C250" s="12" t="n"/>
      <c r="D250" s="11" t="n"/>
      <c r="E250" s="11" t="n"/>
      <c r="F250" s="11" t="n"/>
      <c r="G250" s="12" t="n"/>
      <c r="H250" s="11" t="n"/>
      <c r="I250" s="11" t="n"/>
      <c r="J250" s="15">
        <f>IF($A250="","",D250+E250+F250)</f>
        <v/>
      </c>
      <c r="K250" s="15">
        <f>IF($A250="","",J250*Settings!$B$6)</f>
        <v/>
      </c>
      <c r="L250" s="15">
        <f>IF($A250="","",J250*Settings!$B$7+Settings!$B$8)</f>
        <v/>
      </c>
      <c r="M250" s="15">
        <f>IF($A250="","",IF(G250="Yes",MIN(J250*Settings!$B$9,Settings!$B$10),0))</f>
        <v/>
      </c>
      <c r="N250" s="15">
        <f>IF($A250="","",J250*Settings!$B$11)</f>
        <v/>
      </c>
      <c r="O250" s="15">
        <f>IF($A250="","",K250+L250+M250+N250)</f>
        <v/>
      </c>
      <c r="P250" s="15">
        <f>IF($A250="","",J250-O250)</f>
        <v/>
      </c>
      <c r="Q250" s="15">
        <f>IF($A250="","",P250-H250-I250)</f>
        <v/>
      </c>
    </row>
    <row r="251">
      <c r="A251" s="13" t="n"/>
      <c r="B251" s="14" t="n"/>
      <c r="C251" s="12" t="n"/>
      <c r="D251" s="11" t="n"/>
      <c r="E251" s="11" t="n"/>
      <c r="F251" s="11" t="n"/>
      <c r="G251" s="12" t="n"/>
      <c r="H251" s="11" t="n"/>
      <c r="I251" s="11" t="n"/>
      <c r="J251" s="15">
        <f>IF($A251="","",D251+E251+F251)</f>
        <v/>
      </c>
      <c r="K251" s="15">
        <f>IF($A251="","",J251*Settings!$B$6)</f>
        <v/>
      </c>
      <c r="L251" s="15">
        <f>IF($A251="","",J251*Settings!$B$7+Settings!$B$8)</f>
        <v/>
      </c>
      <c r="M251" s="15">
        <f>IF($A251="","",IF(G251="Yes",MIN(J251*Settings!$B$9,Settings!$B$10),0))</f>
        <v/>
      </c>
      <c r="N251" s="15">
        <f>IF($A251="","",J251*Settings!$B$11)</f>
        <v/>
      </c>
      <c r="O251" s="15">
        <f>IF($A251="","",K251+L251+M251+N251)</f>
        <v/>
      </c>
      <c r="P251" s="15">
        <f>IF($A251="","",J251-O251)</f>
        <v/>
      </c>
      <c r="Q251" s="15">
        <f>IF($A251="","",P251-H251-I251)</f>
        <v/>
      </c>
    </row>
    <row r="252">
      <c r="A252" s="13" t="n"/>
      <c r="B252" s="14" t="n"/>
      <c r="C252" s="12" t="n"/>
      <c r="D252" s="11" t="n"/>
      <c r="E252" s="11" t="n"/>
      <c r="F252" s="11" t="n"/>
      <c r="G252" s="12" t="n"/>
      <c r="H252" s="11" t="n"/>
      <c r="I252" s="11" t="n"/>
      <c r="J252" s="15">
        <f>IF($A252="","",D252+E252+F252)</f>
        <v/>
      </c>
      <c r="K252" s="15">
        <f>IF($A252="","",J252*Settings!$B$6)</f>
        <v/>
      </c>
      <c r="L252" s="15">
        <f>IF($A252="","",J252*Settings!$B$7+Settings!$B$8)</f>
        <v/>
      </c>
      <c r="M252" s="15">
        <f>IF($A252="","",IF(G252="Yes",MIN(J252*Settings!$B$9,Settings!$B$10),0))</f>
        <v/>
      </c>
      <c r="N252" s="15">
        <f>IF($A252="","",J252*Settings!$B$11)</f>
        <v/>
      </c>
      <c r="O252" s="15">
        <f>IF($A252="","",K252+L252+M252+N252)</f>
        <v/>
      </c>
      <c r="P252" s="15">
        <f>IF($A252="","",J252-O252)</f>
        <v/>
      </c>
      <c r="Q252" s="15">
        <f>IF($A252="","",P252-H252-I252)</f>
        <v/>
      </c>
    </row>
    <row r="253">
      <c r="A253" s="13" t="n"/>
      <c r="B253" s="14" t="n"/>
      <c r="C253" s="12" t="n"/>
      <c r="D253" s="11" t="n"/>
      <c r="E253" s="11" t="n"/>
      <c r="F253" s="11" t="n"/>
      <c r="G253" s="12" t="n"/>
      <c r="H253" s="11" t="n"/>
      <c r="I253" s="11" t="n"/>
      <c r="J253" s="15">
        <f>IF($A253="","",D253+E253+F253)</f>
        <v/>
      </c>
      <c r="K253" s="15">
        <f>IF($A253="","",J253*Settings!$B$6)</f>
        <v/>
      </c>
      <c r="L253" s="15">
        <f>IF($A253="","",J253*Settings!$B$7+Settings!$B$8)</f>
        <v/>
      </c>
      <c r="M253" s="15">
        <f>IF($A253="","",IF(G253="Yes",MIN(J253*Settings!$B$9,Settings!$B$10),0))</f>
        <v/>
      </c>
      <c r="N253" s="15">
        <f>IF($A253="","",J253*Settings!$B$11)</f>
        <v/>
      </c>
      <c r="O253" s="15">
        <f>IF($A253="","",K253+L253+M253+N253)</f>
        <v/>
      </c>
      <c r="P253" s="15">
        <f>IF($A253="","",J253-O253)</f>
        <v/>
      </c>
      <c r="Q253" s="15">
        <f>IF($A253="","",P253-H253-I253)</f>
        <v/>
      </c>
    </row>
    <row r="254">
      <c r="A254" s="13" t="n"/>
      <c r="B254" s="14" t="n"/>
      <c r="C254" s="12" t="n"/>
      <c r="D254" s="11" t="n"/>
      <c r="E254" s="11" t="n"/>
      <c r="F254" s="11" t="n"/>
      <c r="G254" s="12" t="n"/>
      <c r="H254" s="11" t="n"/>
      <c r="I254" s="11" t="n"/>
      <c r="J254" s="15">
        <f>IF($A254="","",D254+E254+F254)</f>
        <v/>
      </c>
      <c r="K254" s="15">
        <f>IF($A254="","",J254*Settings!$B$6)</f>
        <v/>
      </c>
      <c r="L254" s="15">
        <f>IF($A254="","",J254*Settings!$B$7+Settings!$B$8)</f>
        <v/>
      </c>
      <c r="M254" s="15">
        <f>IF($A254="","",IF(G254="Yes",MIN(J254*Settings!$B$9,Settings!$B$10),0))</f>
        <v/>
      </c>
      <c r="N254" s="15">
        <f>IF($A254="","",J254*Settings!$B$11)</f>
        <v/>
      </c>
      <c r="O254" s="15">
        <f>IF($A254="","",K254+L254+M254+N254)</f>
        <v/>
      </c>
      <c r="P254" s="15">
        <f>IF($A254="","",J254-O254)</f>
        <v/>
      </c>
      <c r="Q254" s="15">
        <f>IF($A254="","",P254-H254-I254)</f>
        <v/>
      </c>
    </row>
    <row r="255">
      <c r="A255" s="13" t="n"/>
      <c r="B255" s="14" t="n"/>
      <c r="C255" s="12" t="n"/>
      <c r="D255" s="11" t="n"/>
      <c r="E255" s="11" t="n"/>
      <c r="F255" s="11" t="n"/>
      <c r="G255" s="12" t="n"/>
      <c r="H255" s="11" t="n"/>
      <c r="I255" s="11" t="n"/>
      <c r="J255" s="15">
        <f>IF($A255="","",D255+E255+F255)</f>
        <v/>
      </c>
      <c r="K255" s="15">
        <f>IF($A255="","",J255*Settings!$B$6)</f>
        <v/>
      </c>
      <c r="L255" s="15">
        <f>IF($A255="","",J255*Settings!$B$7+Settings!$B$8)</f>
        <v/>
      </c>
      <c r="M255" s="15">
        <f>IF($A255="","",IF(G255="Yes",MIN(J255*Settings!$B$9,Settings!$B$10),0))</f>
        <v/>
      </c>
      <c r="N255" s="15">
        <f>IF($A255="","",J255*Settings!$B$11)</f>
        <v/>
      </c>
      <c r="O255" s="15">
        <f>IF($A255="","",K255+L255+M255+N255)</f>
        <v/>
      </c>
      <c r="P255" s="15">
        <f>IF($A255="","",J255-O255)</f>
        <v/>
      </c>
      <c r="Q255" s="15">
        <f>IF($A255="","",P255-H255-I255)</f>
        <v/>
      </c>
    </row>
    <row r="256">
      <c r="A256" s="13" t="n"/>
      <c r="B256" s="14" t="n"/>
      <c r="C256" s="12" t="n"/>
      <c r="D256" s="11" t="n"/>
      <c r="E256" s="11" t="n"/>
      <c r="F256" s="11" t="n"/>
      <c r="G256" s="12" t="n"/>
      <c r="H256" s="11" t="n"/>
      <c r="I256" s="11" t="n"/>
      <c r="J256" s="15">
        <f>IF($A256="","",D256+E256+F256)</f>
        <v/>
      </c>
      <c r="K256" s="15">
        <f>IF($A256="","",J256*Settings!$B$6)</f>
        <v/>
      </c>
      <c r="L256" s="15">
        <f>IF($A256="","",J256*Settings!$B$7+Settings!$B$8)</f>
        <v/>
      </c>
      <c r="M256" s="15">
        <f>IF($A256="","",IF(G256="Yes",MIN(J256*Settings!$B$9,Settings!$B$10),0))</f>
        <v/>
      </c>
      <c r="N256" s="15">
        <f>IF($A256="","",J256*Settings!$B$11)</f>
        <v/>
      </c>
      <c r="O256" s="15">
        <f>IF($A256="","",K256+L256+M256+N256)</f>
        <v/>
      </c>
      <c r="P256" s="15">
        <f>IF($A256="","",J256-O256)</f>
        <v/>
      </c>
      <c r="Q256" s="15">
        <f>IF($A256="","",P256-H256-I256)</f>
        <v/>
      </c>
    </row>
    <row r="257">
      <c r="A257" s="13" t="n"/>
      <c r="B257" s="14" t="n"/>
      <c r="C257" s="12" t="n"/>
      <c r="D257" s="11" t="n"/>
      <c r="E257" s="11" t="n"/>
      <c r="F257" s="11" t="n"/>
      <c r="G257" s="12" t="n"/>
      <c r="H257" s="11" t="n"/>
      <c r="I257" s="11" t="n"/>
      <c r="J257" s="15">
        <f>IF($A257="","",D257+E257+F257)</f>
        <v/>
      </c>
      <c r="K257" s="15">
        <f>IF($A257="","",J257*Settings!$B$6)</f>
        <v/>
      </c>
      <c r="L257" s="15">
        <f>IF($A257="","",J257*Settings!$B$7+Settings!$B$8)</f>
        <v/>
      </c>
      <c r="M257" s="15">
        <f>IF($A257="","",IF(G257="Yes",MIN(J257*Settings!$B$9,Settings!$B$10),0))</f>
        <v/>
      </c>
      <c r="N257" s="15">
        <f>IF($A257="","",J257*Settings!$B$11)</f>
        <v/>
      </c>
      <c r="O257" s="15">
        <f>IF($A257="","",K257+L257+M257+N257)</f>
        <v/>
      </c>
      <c r="P257" s="15">
        <f>IF($A257="","",J257-O257)</f>
        <v/>
      </c>
      <c r="Q257" s="15">
        <f>IF($A257="","",P257-H257-I257)</f>
        <v/>
      </c>
    </row>
    <row r="258">
      <c r="A258" s="13" t="n"/>
      <c r="B258" s="14" t="n"/>
      <c r="C258" s="12" t="n"/>
      <c r="D258" s="11" t="n"/>
      <c r="E258" s="11" t="n"/>
      <c r="F258" s="11" t="n"/>
      <c r="G258" s="12" t="n"/>
      <c r="H258" s="11" t="n"/>
      <c r="I258" s="11" t="n"/>
      <c r="J258" s="15">
        <f>IF($A258="","",D258+E258+F258)</f>
        <v/>
      </c>
      <c r="K258" s="15">
        <f>IF($A258="","",J258*Settings!$B$6)</f>
        <v/>
      </c>
      <c r="L258" s="15">
        <f>IF($A258="","",J258*Settings!$B$7+Settings!$B$8)</f>
        <v/>
      </c>
      <c r="M258" s="15">
        <f>IF($A258="","",IF(G258="Yes",MIN(J258*Settings!$B$9,Settings!$B$10),0))</f>
        <v/>
      </c>
      <c r="N258" s="15">
        <f>IF($A258="","",J258*Settings!$B$11)</f>
        <v/>
      </c>
      <c r="O258" s="15">
        <f>IF($A258="","",K258+L258+M258+N258)</f>
        <v/>
      </c>
      <c r="P258" s="15">
        <f>IF($A258="","",J258-O258)</f>
        <v/>
      </c>
      <c r="Q258" s="15">
        <f>IF($A258="","",P258-H258-I258)</f>
        <v/>
      </c>
    </row>
    <row r="259">
      <c r="A259" s="13" t="n"/>
      <c r="B259" s="14" t="n"/>
      <c r="C259" s="12" t="n"/>
      <c r="D259" s="11" t="n"/>
      <c r="E259" s="11" t="n"/>
      <c r="F259" s="11" t="n"/>
      <c r="G259" s="12" t="n"/>
      <c r="H259" s="11" t="n"/>
      <c r="I259" s="11" t="n"/>
      <c r="J259" s="15">
        <f>IF($A259="","",D259+E259+F259)</f>
        <v/>
      </c>
      <c r="K259" s="15">
        <f>IF($A259="","",J259*Settings!$B$6)</f>
        <v/>
      </c>
      <c r="L259" s="15">
        <f>IF($A259="","",J259*Settings!$B$7+Settings!$B$8)</f>
        <v/>
      </c>
      <c r="M259" s="15">
        <f>IF($A259="","",IF(G259="Yes",MIN(J259*Settings!$B$9,Settings!$B$10),0))</f>
        <v/>
      </c>
      <c r="N259" s="15">
        <f>IF($A259="","",J259*Settings!$B$11)</f>
        <v/>
      </c>
      <c r="O259" s="15">
        <f>IF($A259="","",K259+L259+M259+N259)</f>
        <v/>
      </c>
      <c r="P259" s="15">
        <f>IF($A259="","",J259-O259)</f>
        <v/>
      </c>
      <c r="Q259" s="15">
        <f>IF($A259="","",P259-H259-I259)</f>
        <v/>
      </c>
    </row>
    <row r="260">
      <c r="A260" s="13" t="n"/>
      <c r="B260" s="14" t="n"/>
      <c r="C260" s="12" t="n"/>
      <c r="D260" s="11" t="n"/>
      <c r="E260" s="11" t="n"/>
      <c r="F260" s="11" t="n"/>
      <c r="G260" s="12" t="n"/>
      <c r="H260" s="11" t="n"/>
      <c r="I260" s="11" t="n"/>
      <c r="J260" s="15">
        <f>IF($A260="","",D260+E260+F260)</f>
        <v/>
      </c>
      <c r="K260" s="15">
        <f>IF($A260="","",J260*Settings!$B$6)</f>
        <v/>
      </c>
      <c r="L260" s="15">
        <f>IF($A260="","",J260*Settings!$B$7+Settings!$B$8)</f>
        <v/>
      </c>
      <c r="M260" s="15">
        <f>IF($A260="","",IF(G260="Yes",MIN(J260*Settings!$B$9,Settings!$B$10),0))</f>
        <v/>
      </c>
      <c r="N260" s="15">
        <f>IF($A260="","",J260*Settings!$B$11)</f>
        <v/>
      </c>
      <c r="O260" s="15">
        <f>IF($A260="","",K260+L260+M260+N260)</f>
        <v/>
      </c>
      <c r="P260" s="15">
        <f>IF($A260="","",J260-O260)</f>
        <v/>
      </c>
      <c r="Q260" s="15">
        <f>IF($A260="","",P260-H260-I260)</f>
        <v/>
      </c>
    </row>
    <row r="261">
      <c r="A261" s="13" t="n"/>
      <c r="B261" s="14" t="n"/>
      <c r="C261" s="12" t="n"/>
      <c r="D261" s="11" t="n"/>
      <c r="E261" s="11" t="n"/>
      <c r="F261" s="11" t="n"/>
      <c r="G261" s="12" t="n"/>
      <c r="H261" s="11" t="n"/>
      <c r="I261" s="11" t="n"/>
      <c r="J261" s="15">
        <f>IF($A261="","",D261+E261+F261)</f>
        <v/>
      </c>
      <c r="K261" s="15">
        <f>IF($A261="","",J261*Settings!$B$6)</f>
        <v/>
      </c>
      <c r="L261" s="15">
        <f>IF($A261="","",J261*Settings!$B$7+Settings!$B$8)</f>
        <v/>
      </c>
      <c r="M261" s="15">
        <f>IF($A261="","",IF(G261="Yes",MIN(J261*Settings!$B$9,Settings!$B$10),0))</f>
        <v/>
      </c>
      <c r="N261" s="15">
        <f>IF($A261="","",J261*Settings!$B$11)</f>
        <v/>
      </c>
      <c r="O261" s="15">
        <f>IF($A261="","",K261+L261+M261+N261)</f>
        <v/>
      </c>
      <c r="P261" s="15">
        <f>IF($A261="","",J261-O261)</f>
        <v/>
      </c>
      <c r="Q261" s="15">
        <f>IF($A261="","",P261-H261-I261)</f>
        <v/>
      </c>
    </row>
    <row r="262">
      <c r="A262" s="13" t="n"/>
      <c r="B262" s="14" t="n"/>
      <c r="C262" s="12" t="n"/>
      <c r="D262" s="11" t="n"/>
      <c r="E262" s="11" t="n"/>
      <c r="F262" s="11" t="n"/>
      <c r="G262" s="12" t="n"/>
      <c r="H262" s="11" t="n"/>
      <c r="I262" s="11" t="n"/>
      <c r="J262" s="15">
        <f>IF($A262="","",D262+E262+F262)</f>
        <v/>
      </c>
      <c r="K262" s="15">
        <f>IF($A262="","",J262*Settings!$B$6)</f>
        <v/>
      </c>
      <c r="L262" s="15">
        <f>IF($A262="","",J262*Settings!$B$7+Settings!$B$8)</f>
        <v/>
      </c>
      <c r="M262" s="15">
        <f>IF($A262="","",IF(G262="Yes",MIN(J262*Settings!$B$9,Settings!$B$10),0))</f>
        <v/>
      </c>
      <c r="N262" s="15">
        <f>IF($A262="","",J262*Settings!$B$11)</f>
        <v/>
      </c>
      <c r="O262" s="15">
        <f>IF($A262="","",K262+L262+M262+N262)</f>
        <v/>
      </c>
      <c r="P262" s="15">
        <f>IF($A262="","",J262-O262)</f>
        <v/>
      </c>
      <c r="Q262" s="15">
        <f>IF($A262="","",P262-H262-I262)</f>
        <v/>
      </c>
    </row>
    <row r="263">
      <c r="A263" s="13" t="n"/>
      <c r="B263" s="14" t="n"/>
      <c r="C263" s="12" t="n"/>
      <c r="D263" s="11" t="n"/>
      <c r="E263" s="11" t="n"/>
      <c r="F263" s="11" t="n"/>
      <c r="G263" s="12" t="n"/>
      <c r="H263" s="11" t="n"/>
      <c r="I263" s="11" t="n"/>
      <c r="J263" s="15">
        <f>IF($A263="","",D263+E263+F263)</f>
        <v/>
      </c>
      <c r="K263" s="15">
        <f>IF($A263="","",J263*Settings!$B$6)</f>
        <v/>
      </c>
      <c r="L263" s="15">
        <f>IF($A263="","",J263*Settings!$B$7+Settings!$B$8)</f>
        <v/>
      </c>
      <c r="M263" s="15">
        <f>IF($A263="","",IF(G263="Yes",MIN(J263*Settings!$B$9,Settings!$B$10),0))</f>
        <v/>
      </c>
      <c r="N263" s="15">
        <f>IF($A263="","",J263*Settings!$B$11)</f>
        <v/>
      </c>
      <c r="O263" s="15">
        <f>IF($A263="","",K263+L263+M263+N263)</f>
        <v/>
      </c>
      <c r="P263" s="15">
        <f>IF($A263="","",J263-O263)</f>
        <v/>
      </c>
      <c r="Q263" s="15">
        <f>IF($A263="","",P263-H263-I263)</f>
        <v/>
      </c>
    </row>
    <row r="264">
      <c r="A264" s="13" t="n"/>
      <c r="B264" s="14" t="n"/>
      <c r="C264" s="12" t="n"/>
      <c r="D264" s="11" t="n"/>
      <c r="E264" s="11" t="n"/>
      <c r="F264" s="11" t="n"/>
      <c r="G264" s="12" t="n"/>
      <c r="H264" s="11" t="n"/>
      <c r="I264" s="11" t="n"/>
      <c r="J264" s="15">
        <f>IF($A264="","",D264+E264+F264)</f>
        <v/>
      </c>
      <c r="K264" s="15">
        <f>IF($A264="","",J264*Settings!$B$6)</f>
        <v/>
      </c>
      <c r="L264" s="15">
        <f>IF($A264="","",J264*Settings!$B$7+Settings!$B$8)</f>
        <v/>
      </c>
      <c r="M264" s="15">
        <f>IF($A264="","",IF(G264="Yes",MIN(J264*Settings!$B$9,Settings!$B$10),0))</f>
        <v/>
      </c>
      <c r="N264" s="15">
        <f>IF($A264="","",J264*Settings!$B$11)</f>
        <v/>
      </c>
      <c r="O264" s="15">
        <f>IF($A264="","",K264+L264+M264+N264)</f>
        <v/>
      </c>
      <c r="P264" s="15">
        <f>IF($A264="","",J264-O264)</f>
        <v/>
      </c>
      <c r="Q264" s="15">
        <f>IF($A264="","",P264-H264-I264)</f>
        <v/>
      </c>
    </row>
    <row r="265">
      <c r="A265" s="13" t="n"/>
      <c r="B265" s="14" t="n"/>
      <c r="C265" s="12" t="n"/>
      <c r="D265" s="11" t="n"/>
      <c r="E265" s="11" t="n"/>
      <c r="F265" s="11" t="n"/>
      <c r="G265" s="12" t="n"/>
      <c r="H265" s="11" t="n"/>
      <c r="I265" s="11" t="n"/>
      <c r="J265" s="15">
        <f>IF($A265="","",D265+E265+F265)</f>
        <v/>
      </c>
      <c r="K265" s="15">
        <f>IF($A265="","",J265*Settings!$B$6)</f>
        <v/>
      </c>
      <c r="L265" s="15">
        <f>IF($A265="","",J265*Settings!$B$7+Settings!$B$8)</f>
        <v/>
      </c>
      <c r="M265" s="15">
        <f>IF($A265="","",IF(G265="Yes",MIN(J265*Settings!$B$9,Settings!$B$10),0))</f>
        <v/>
      </c>
      <c r="N265" s="15">
        <f>IF($A265="","",J265*Settings!$B$11)</f>
        <v/>
      </c>
      <c r="O265" s="15">
        <f>IF($A265="","",K265+L265+M265+N265)</f>
        <v/>
      </c>
      <c r="P265" s="15">
        <f>IF($A265="","",J265-O265)</f>
        <v/>
      </c>
      <c r="Q265" s="15">
        <f>IF($A265="","",P265-H265-I265)</f>
        <v/>
      </c>
    </row>
    <row r="266">
      <c r="A266" s="13" t="n"/>
      <c r="B266" s="14" t="n"/>
      <c r="C266" s="12" t="n"/>
      <c r="D266" s="11" t="n"/>
      <c r="E266" s="11" t="n"/>
      <c r="F266" s="11" t="n"/>
      <c r="G266" s="12" t="n"/>
      <c r="H266" s="11" t="n"/>
      <c r="I266" s="11" t="n"/>
      <c r="J266" s="15">
        <f>IF($A266="","",D266+E266+F266)</f>
        <v/>
      </c>
      <c r="K266" s="15">
        <f>IF($A266="","",J266*Settings!$B$6)</f>
        <v/>
      </c>
      <c r="L266" s="15">
        <f>IF($A266="","",J266*Settings!$B$7+Settings!$B$8)</f>
        <v/>
      </c>
      <c r="M266" s="15">
        <f>IF($A266="","",IF(G266="Yes",MIN(J266*Settings!$B$9,Settings!$B$10),0))</f>
        <v/>
      </c>
      <c r="N266" s="15">
        <f>IF($A266="","",J266*Settings!$B$11)</f>
        <v/>
      </c>
      <c r="O266" s="15">
        <f>IF($A266="","",K266+L266+M266+N266)</f>
        <v/>
      </c>
      <c r="P266" s="15">
        <f>IF($A266="","",J266-O266)</f>
        <v/>
      </c>
      <c r="Q266" s="15">
        <f>IF($A266="","",P266-H266-I266)</f>
        <v/>
      </c>
    </row>
    <row r="267">
      <c r="A267" s="13" t="n"/>
      <c r="B267" s="14" t="n"/>
      <c r="C267" s="12" t="n"/>
      <c r="D267" s="11" t="n"/>
      <c r="E267" s="11" t="n"/>
      <c r="F267" s="11" t="n"/>
      <c r="G267" s="12" t="n"/>
      <c r="H267" s="11" t="n"/>
      <c r="I267" s="11" t="n"/>
      <c r="J267" s="15">
        <f>IF($A267="","",D267+E267+F267)</f>
        <v/>
      </c>
      <c r="K267" s="15">
        <f>IF($A267="","",J267*Settings!$B$6)</f>
        <v/>
      </c>
      <c r="L267" s="15">
        <f>IF($A267="","",J267*Settings!$B$7+Settings!$B$8)</f>
        <v/>
      </c>
      <c r="M267" s="15">
        <f>IF($A267="","",IF(G267="Yes",MIN(J267*Settings!$B$9,Settings!$B$10),0))</f>
        <v/>
      </c>
      <c r="N267" s="15">
        <f>IF($A267="","",J267*Settings!$B$11)</f>
        <v/>
      </c>
      <c r="O267" s="15">
        <f>IF($A267="","",K267+L267+M267+N267)</f>
        <v/>
      </c>
      <c r="P267" s="15">
        <f>IF($A267="","",J267-O267)</f>
        <v/>
      </c>
      <c r="Q267" s="15">
        <f>IF($A267="","",P267-H267-I267)</f>
        <v/>
      </c>
    </row>
    <row r="268">
      <c r="A268" s="13" t="n"/>
      <c r="B268" s="14" t="n"/>
      <c r="C268" s="12" t="n"/>
      <c r="D268" s="11" t="n"/>
      <c r="E268" s="11" t="n"/>
      <c r="F268" s="11" t="n"/>
      <c r="G268" s="12" t="n"/>
      <c r="H268" s="11" t="n"/>
      <c r="I268" s="11" t="n"/>
      <c r="J268" s="15">
        <f>IF($A268="","",D268+E268+F268)</f>
        <v/>
      </c>
      <c r="K268" s="15">
        <f>IF($A268="","",J268*Settings!$B$6)</f>
        <v/>
      </c>
      <c r="L268" s="15">
        <f>IF($A268="","",J268*Settings!$B$7+Settings!$B$8)</f>
        <v/>
      </c>
      <c r="M268" s="15">
        <f>IF($A268="","",IF(G268="Yes",MIN(J268*Settings!$B$9,Settings!$B$10),0))</f>
        <v/>
      </c>
      <c r="N268" s="15">
        <f>IF($A268="","",J268*Settings!$B$11)</f>
        <v/>
      </c>
      <c r="O268" s="15">
        <f>IF($A268="","",K268+L268+M268+N268)</f>
        <v/>
      </c>
      <c r="P268" s="15">
        <f>IF($A268="","",J268-O268)</f>
        <v/>
      </c>
      <c r="Q268" s="15">
        <f>IF($A268="","",P268-H268-I268)</f>
        <v/>
      </c>
    </row>
    <row r="269">
      <c r="A269" s="13" t="n"/>
      <c r="B269" s="14" t="n"/>
      <c r="C269" s="12" t="n"/>
      <c r="D269" s="11" t="n"/>
      <c r="E269" s="11" t="n"/>
      <c r="F269" s="11" t="n"/>
      <c r="G269" s="12" t="n"/>
      <c r="H269" s="11" t="n"/>
      <c r="I269" s="11" t="n"/>
      <c r="J269" s="15">
        <f>IF($A269="","",D269+E269+F269)</f>
        <v/>
      </c>
      <c r="K269" s="15">
        <f>IF($A269="","",J269*Settings!$B$6)</f>
        <v/>
      </c>
      <c r="L269" s="15">
        <f>IF($A269="","",J269*Settings!$B$7+Settings!$B$8)</f>
        <v/>
      </c>
      <c r="M269" s="15">
        <f>IF($A269="","",IF(G269="Yes",MIN(J269*Settings!$B$9,Settings!$B$10),0))</f>
        <v/>
      </c>
      <c r="N269" s="15">
        <f>IF($A269="","",J269*Settings!$B$11)</f>
        <v/>
      </c>
      <c r="O269" s="15">
        <f>IF($A269="","",K269+L269+M269+N269)</f>
        <v/>
      </c>
      <c r="P269" s="15">
        <f>IF($A269="","",J269-O269)</f>
        <v/>
      </c>
      <c r="Q269" s="15">
        <f>IF($A269="","",P269-H269-I269)</f>
        <v/>
      </c>
    </row>
    <row r="270">
      <c r="A270" s="13" t="n"/>
      <c r="B270" s="14" t="n"/>
      <c r="C270" s="12" t="n"/>
      <c r="D270" s="11" t="n"/>
      <c r="E270" s="11" t="n"/>
      <c r="F270" s="11" t="n"/>
      <c r="G270" s="12" t="n"/>
      <c r="H270" s="11" t="n"/>
      <c r="I270" s="11" t="n"/>
      <c r="J270" s="15">
        <f>IF($A270="","",D270+E270+F270)</f>
        <v/>
      </c>
      <c r="K270" s="15">
        <f>IF($A270="","",J270*Settings!$B$6)</f>
        <v/>
      </c>
      <c r="L270" s="15">
        <f>IF($A270="","",J270*Settings!$B$7+Settings!$B$8)</f>
        <v/>
      </c>
      <c r="M270" s="15">
        <f>IF($A270="","",IF(G270="Yes",MIN(J270*Settings!$B$9,Settings!$B$10),0))</f>
        <v/>
      </c>
      <c r="N270" s="15">
        <f>IF($A270="","",J270*Settings!$B$11)</f>
        <v/>
      </c>
      <c r="O270" s="15">
        <f>IF($A270="","",K270+L270+M270+N270)</f>
        <v/>
      </c>
      <c r="P270" s="15">
        <f>IF($A270="","",J270-O270)</f>
        <v/>
      </c>
      <c r="Q270" s="15">
        <f>IF($A270="","",P270-H270-I270)</f>
        <v/>
      </c>
    </row>
    <row r="271">
      <c r="A271" s="13" t="n"/>
      <c r="B271" s="14" t="n"/>
      <c r="C271" s="12" t="n"/>
      <c r="D271" s="11" t="n"/>
      <c r="E271" s="11" t="n"/>
      <c r="F271" s="11" t="n"/>
      <c r="G271" s="12" t="n"/>
      <c r="H271" s="11" t="n"/>
      <c r="I271" s="11" t="n"/>
      <c r="J271" s="15">
        <f>IF($A271="","",D271+E271+F271)</f>
        <v/>
      </c>
      <c r="K271" s="15">
        <f>IF($A271="","",J271*Settings!$B$6)</f>
        <v/>
      </c>
      <c r="L271" s="15">
        <f>IF($A271="","",J271*Settings!$B$7+Settings!$B$8)</f>
        <v/>
      </c>
      <c r="M271" s="15">
        <f>IF($A271="","",IF(G271="Yes",MIN(J271*Settings!$B$9,Settings!$B$10),0))</f>
        <v/>
      </c>
      <c r="N271" s="15">
        <f>IF($A271="","",J271*Settings!$B$11)</f>
        <v/>
      </c>
      <c r="O271" s="15">
        <f>IF($A271="","",K271+L271+M271+N271)</f>
        <v/>
      </c>
      <c r="P271" s="15">
        <f>IF($A271="","",J271-O271)</f>
        <v/>
      </c>
      <c r="Q271" s="15">
        <f>IF($A271="","",P271-H271-I271)</f>
        <v/>
      </c>
    </row>
    <row r="272">
      <c r="A272" s="13" t="n"/>
      <c r="B272" s="14" t="n"/>
      <c r="C272" s="12" t="n"/>
      <c r="D272" s="11" t="n"/>
      <c r="E272" s="11" t="n"/>
      <c r="F272" s="11" t="n"/>
      <c r="G272" s="12" t="n"/>
      <c r="H272" s="11" t="n"/>
      <c r="I272" s="11" t="n"/>
      <c r="J272" s="15">
        <f>IF($A272="","",D272+E272+F272)</f>
        <v/>
      </c>
      <c r="K272" s="15">
        <f>IF($A272="","",J272*Settings!$B$6)</f>
        <v/>
      </c>
      <c r="L272" s="15">
        <f>IF($A272="","",J272*Settings!$B$7+Settings!$B$8)</f>
        <v/>
      </c>
      <c r="M272" s="15">
        <f>IF($A272="","",IF(G272="Yes",MIN(J272*Settings!$B$9,Settings!$B$10),0))</f>
        <v/>
      </c>
      <c r="N272" s="15">
        <f>IF($A272="","",J272*Settings!$B$11)</f>
        <v/>
      </c>
      <c r="O272" s="15">
        <f>IF($A272="","",K272+L272+M272+N272)</f>
        <v/>
      </c>
      <c r="P272" s="15">
        <f>IF($A272="","",J272-O272)</f>
        <v/>
      </c>
      <c r="Q272" s="15">
        <f>IF($A272="","",P272-H272-I272)</f>
        <v/>
      </c>
    </row>
    <row r="273">
      <c r="A273" s="13" t="n"/>
      <c r="B273" s="14" t="n"/>
      <c r="C273" s="12" t="n"/>
      <c r="D273" s="11" t="n"/>
      <c r="E273" s="11" t="n"/>
      <c r="F273" s="11" t="n"/>
      <c r="G273" s="12" t="n"/>
      <c r="H273" s="11" t="n"/>
      <c r="I273" s="11" t="n"/>
      <c r="J273" s="15">
        <f>IF($A273="","",D273+E273+F273)</f>
        <v/>
      </c>
      <c r="K273" s="15">
        <f>IF($A273="","",J273*Settings!$B$6)</f>
        <v/>
      </c>
      <c r="L273" s="15">
        <f>IF($A273="","",J273*Settings!$B$7+Settings!$B$8)</f>
        <v/>
      </c>
      <c r="M273" s="15">
        <f>IF($A273="","",IF(G273="Yes",MIN(J273*Settings!$B$9,Settings!$B$10),0))</f>
        <v/>
      </c>
      <c r="N273" s="15">
        <f>IF($A273="","",J273*Settings!$B$11)</f>
        <v/>
      </c>
      <c r="O273" s="15">
        <f>IF($A273="","",K273+L273+M273+N273)</f>
        <v/>
      </c>
      <c r="P273" s="15">
        <f>IF($A273="","",J273-O273)</f>
        <v/>
      </c>
      <c r="Q273" s="15">
        <f>IF($A273="","",P273-H273-I273)</f>
        <v/>
      </c>
    </row>
    <row r="274">
      <c r="A274" s="13" t="n"/>
      <c r="B274" s="14" t="n"/>
      <c r="C274" s="12" t="n"/>
      <c r="D274" s="11" t="n"/>
      <c r="E274" s="11" t="n"/>
      <c r="F274" s="11" t="n"/>
      <c r="G274" s="12" t="n"/>
      <c r="H274" s="11" t="n"/>
      <c r="I274" s="11" t="n"/>
      <c r="J274" s="15">
        <f>IF($A274="","",D274+E274+F274)</f>
        <v/>
      </c>
      <c r="K274" s="15">
        <f>IF($A274="","",J274*Settings!$B$6)</f>
        <v/>
      </c>
      <c r="L274" s="15">
        <f>IF($A274="","",J274*Settings!$B$7+Settings!$B$8)</f>
        <v/>
      </c>
      <c r="M274" s="15">
        <f>IF($A274="","",IF(G274="Yes",MIN(J274*Settings!$B$9,Settings!$B$10),0))</f>
        <v/>
      </c>
      <c r="N274" s="15">
        <f>IF($A274="","",J274*Settings!$B$11)</f>
        <v/>
      </c>
      <c r="O274" s="15">
        <f>IF($A274="","",K274+L274+M274+N274)</f>
        <v/>
      </c>
      <c r="P274" s="15">
        <f>IF($A274="","",J274-O274)</f>
        <v/>
      </c>
      <c r="Q274" s="15">
        <f>IF($A274="","",P274-H274-I274)</f>
        <v/>
      </c>
    </row>
    <row r="275">
      <c r="A275" s="13" t="n"/>
      <c r="B275" s="14" t="n"/>
      <c r="C275" s="12" t="n"/>
      <c r="D275" s="11" t="n"/>
      <c r="E275" s="11" t="n"/>
      <c r="F275" s="11" t="n"/>
      <c r="G275" s="12" t="n"/>
      <c r="H275" s="11" t="n"/>
      <c r="I275" s="11" t="n"/>
      <c r="J275" s="15">
        <f>IF($A275="","",D275+E275+F275)</f>
        <v/>
      </c>
      <c r="K275" s="15">
        <f>IF($A275="","",J275*Settings!$B$6)</f>
        <v/>
      </c>
      <c r="L275" s="15">
        <f>IF($A275="","",J275*Settings!$B$7+Settings!$B$8)</f>
        <v/>
      </c>
      <c r="M275" s="15">
        <f>IF($A275="","",IF(G275="Yes",MIN(J275*Settings!$B$9,Settings!$B$10),0))</f>
        <v/>
      </c>
      <c r="N275" s="15">
        <f>IF($A275="","",J275*Settings!$B$11)</f>
        <v/>
      </c>
      <c r="O275" s="15">
        <f>IF($A275="","",K275+L275+M275+N275)</f>
        <v/>
      </c>
      <c r="P275" s="15">
        <f>IF($A275="","",J275-O275)</f>
        <v/>
      </c>
      <c r="Q275" s="15">
        <f>IF($A275="","",P275-H275-I275)</f>
        <v/>
      </c>
    </row>
    <row r="276">
      <c r="A276" s="13" t="n"/>
      <c r="B276" s="14" t="n"/>
      <c r="C276" s="12" t="n"/>
      <c r="D276" s="11" t="n"/>
      <c r="E276" s="11" t="n"/>
      <c r="F276" s="11" t="n"/>
      <c r="G276" s="12" t="n"/>
      <c r="H276" s="11" t="n"/>
      <c r="I276" s="11" t="n"/>
      <c r="J276" s="15">
        <f>IF($A276="","",D276+E276+F276)</f>
        <v/>
      </c>
      <c r="K276" s="15">
        <f>IF($A276="","",J276*Settings!$B$6)</f>
        <v/>
      </c>
      <c r="L276" s="15">
        <f>IF($A276="","",J276*Settings!$B$7+Settings!$B$8)</f>
        <v/>
      </c>
      <c r="M276" s="15">
        <f>IF($A276="","",IF(G276="Yes",MIN(J276*Settings!$B$9,Settings!$B$10),0))</f>
        <v/>
      </c>
      <c r="N276" s="15">
        <f>IF($A276="","",J276*Settings!$B$11)</f>
        <v/>
      </c>
      <c r="O276" s="15">
        <f>IF($A276="","",K276+L276+M276+N276)</f>
        <v/>
      </c>
      <c r="P276" s="15">
        <f>IF($A276="","",J276-O276)</f>
        <v/>
      </c>
      <c r="Q276" s="15">
        <f>IF($A276="","",P276-H276-I276)</f>
        <v/>
      </c>
    </row>
    <row r="277">
      <c r="A277" s="13" t="n"/>
      <c r="B277" s="14" t="n"/>
      <c r="C277" s="12" t="n"/>
      <c r="D277" s="11" t="n"/>
      <c r="E277" s="11" t="n"/>
      <c r="F277" s="11" t="n"/>
      <c r="G277" s="12" t="n"/>
      <c r="H277" s="11" t="n"/>
      <c r="I277" s="11" t="n"/>
      <c r="J277" s="15">
        <f>IF($A277="","",D277+E277+F277)</f>
        <v/>
      </c>
      <c r="K277" s="15">
        <f>IF($A277="","",J277*Settings!$B$6)</f>
        <v/>
      </c>
      <c r="L277" s="15">
        <f>IF($A277="","",J277*Settings!$B$7+Settings!$B$8)</f>
        <v/>
      </c>
      <c r="M277" s="15">
        <f>IF($A277="","",IF(G277="Yes",MIN(J277*Settings!$B$9,Settings!$B$10),0))</f>
        <v/>
      </c>
      <c r="N277" s="15">
        <f>IF($A277="","",J277*Settings!$B$11)</f>
        <v/>
      </c>
      <c r="O277" s="15">
        <f>IF($A277="","",K277+L277+M277+N277)</f>
        <v/>
      </c>
      <c r="P277" s="15">
        <f>IF($A277="","",J277-O277)</f>
        <v/>
      </c>
      <c r="Q277" s="15">
        <f>IF($A277="","",P277-H277-I277)</f>
        <v/>
      </c>
    </row>
    <row r="278">
      <c r="A278" s="13" t="n"/>
      <c r="B278" s="14" t="n"/>
      <c r="C278" s="12" t="n"/>
      <c r="D278" s="11" t="n"/>
      <c r="E278" s="11" t="n"/>
      <c r="F278" s="11" t="n"/>
      <c r="G278" s="12" t="n"/>
      <c r="H278" s="11" t="n"/>
      <c r="I278" s="11" t="n"/>
      <c r="J278" s="15">
        <f>IF($A278="","",D278+E278+F278)</f>
        <v/>
      </c>
      <c r="K278" s="15">
        <f>IF($A278="","",J278*Settings!$B$6)</f>
        <v/>
      </c>
      <c r="L278" s="15">
        <f>IF($A278="","",J278*Settings!$B$7+Settings!$B$8)</f>
        <v/>
      </c>
      <c r="M278" s="15">
        <f>IF($A278="","",IF(G278="Yes",MIN(J278*Settings!$B$9,Settings!$B$10),0))</f>
        <v/>
      </c>
      <c r="N278" s="15">
        <f>IF($A278="","",J278*Settings!$B$11)</f>
        <v/>
      </c>
      <c r="O278" s="15">
        <f>IF($A278="","",K278+L278+M278+N278)</f>
        <v/>
      </c>
      <c r="P278" s="15">
        <f>IF($A278="","",J278-O278)</f>
        <v/>
      </c>
      <c r="Q278" s="15">
        <f>IF($A278="","",P278-H278-I278)</f>
        <v/>
      </c>
    </row>
    <row r="279">
      <c r="A279" s="13" t="n"/>
      <c r="B279" s="14" t="n"/>
      <c r="C279" s="12" t="n"/>
      <c r="D279" s="11" t="n"/>
      <c r="E279" s="11" t="n"/>
      <c r="F279" s="11" t="n"/>
      <c r="G279" s="12" t="n"/>
      <c r="H279" s="11" t="n"/>
      <c r="I279" s="11" t="n"/>
      <c r="J279" s="15">
        <f>IF($A279="","",D279+E279+F279)</f>
        <v/>
      </c>
      <c r="K279" s="15">
        <f>IF($A279="","",J279*Settings!$B$6)</f>
        <v/>
      </c>
      <c r="L279" s="15">
        <f>IF($A279="","",J279*Settings!$B$7+Settings!$B$8)</f>
        <v/>
      </c>
      <c r="M279" s="15">
        <f>IF($A279="","",IF(G279="Yes",MIN(J279*Settings!$B$9,Settings!$B$10),0))</f>
        <v/>
      </c>
      <c r="N279" s="15">
        <f>IF($A279="","",J279*Settings!$B$11)</f>
        <v/>
      </c>
      <c r="O279" s="15">
        <f>IF($A279="","",K279+L279+M279+N279)</f>
        <v/>
      </c>
      <c r="P279" s="15">
        <f>IF($A279="","",J279-O279)</f>
        <v/>
      </c>
      <c r="Q279" s="15">
        <f>IF($A279="","",P279-H279-I279)</f>
        <v/>
      </c>
    </row>
    <row r="280">
      <c r="A280" s="13" t="n"/>
      <c r="B280" s="14" t="n"/>
      <c r="C280" s="12" t="n"/>
      <c r="D280" s="11" t="n"/>
      <c r="E280" s="11" t="n"/>
      <c r="F280" s="11" t="n"/>
      <c r="G280" s="12" t="n"/>
      <c r="H280" s="11" t="n"/>
      <c r="I280" s="11" t="n"/>
      <c r="J280" s="15">
        <f>IF($A280="","",D280+E280+F280)</f>
        <v/>
      </c>
      <c r="K280" s="15">
        <f>IF($A280="","",J280*Settings!$B$6)</f>
        <v/>
      </c>
      <c r="L280" s="15">
        <f>IF($A280="","",J280*Settings!$B$7+Settings!$B$8)</f>
        <v/>
      </c>
      <c r="M280" s="15">
        <f>IF($A280="","",IF(G280="Yes",MIN(J280*Settings!$B$9,Settings!$B$10),0))</f>
        <v/>
      </c>
      <c r="N280" s="15">
        <f>IF($A280="","",J280*Settings!$B$11)</f>
        <v/>
      </c>
      <c r="O280" s="15">
        <f>IF($A280="","",K280+L280+M280+N280)</f>
        <v/>
      </c>
      <c r="P280" s="15">
        <f>IF($A280="","",J280-O280)</f>
        <v/>
      </c>
      <c r="Q280" s="15">
        <f>IF($A280="","",P280-H280-I280)</f>
        <v/>
      </c>
    </row>
    <row r="281">
      <c r="A281" s="13" t="n"/>
      <c r="B281" s="14" t="n"/>
      <c r="C281" s="12" t="n"/>
      <c r="D281" s="11" t="n"/>
      <c r="E281" s="11" t="n"/>
      <c r="F281" s="11" t="n"/>
      <c r="G281" s="12" t="n"/>
      <c r="H281" s="11" t="n"/>
      <c r="I281" s="11" t="n"/>
      <c r="J281" s="15">
        <f>IF($A281="","",D281+E281+F281)</f>
        <v/>
      </c>
      <c r="K281" s="15">
        <f>IF($A281="","",J281*Settings!$B$6)</f>
        <v/>
      </c>
      <c r="L281" s="15">
        <f>IF($A281="","",J281*Settings!$B$7+Settings!$B$8)</f>
        <v/>
      </c>
      <c r="M281" s="15">
        <f>IF($A281="","",IF(G281="Yes",MIN(J281*Settings!$B$9,Settings!$B$10),0))</f>
        <v/>
      </c>
      <c r="N281" s="15">
        <f>IF($A281="","",J281*Settings!$B$11)</f>
        <v/>
      </c>
      <c r="O281" s="15">
        <f>IF($A281="","",K281+L281+M281+N281)</f>
        <v/>
      </c>
      <c r="P281" s="15">
        <f>IF($A281="","",J281-O281)</f>
        <v/>
      </c>
      <c r="Q281" s="15">
        <f>IF($A281="","",P281-H281-I281)</f>
        <v/>
      </c>
    </row>
    <row r="282">
      <c r="A282" s="13" t="n"/>
      <c r="B282" s="14" t="n"/>
      <c r="C282" s="12" t="n"/>
      <c r="D282" s="11" t="n"/>
      <c r="E282" s="11" t="n"/>
      <c r="F282" s="11" t="n"/>
      <c r="G282" s="12" t="n"/>
      <c r="H282" s="11" t="n"/>
      <c r="I282" s="11" t="n"/>
      <c r="J282" s="15">
        <f>IF($A282="","",D282+E282+F282)</f>
        <v/>
      </c>
      <c r="K282" s="15">
        <f>IF($A282="","",J282*Settings!$B$6)</f>
        <v/>
      </c>
      <c r="L282" s="15">
        <f>IF($A282="","",J282*Settings!$B$7+Settings!$B$8)</f>
        <v/>
      </c>
      <c r="M282" s="15">
        <f>IF($A282="","",IF(G282="Yes",MIN(J282*Settings!$B$9,Settings!$B$10),0))</f>
        <v/>
      </c>
      <c r="N282" s="15">
        <f>IF($A282="","",J282*Settings!$B$11)</f>
        <v/>
      </c>
      <c r="O282" s="15">
        <f>IF($A282="","",K282+L282+M282+N282)</f>
        <v/>
      </c>
      <c r="P282" s="15">
        <f>IF($A282="","",J282-O282)</f>
        <v/>
      </c>
      <c r="Q282" s="15">
        <f>IF($A282="","",P282-H282-I282)</f>
        <v/>
      </c>
    </row>
    <row r="283">
      <c r="A283" s="13" t="n"/>
      <c r="B283" s="14" t="n"/>
      <c r="C283" s="12" t="n"/>
      <c r="D283" s="11" t="n"/>
      <c r="E283" s="11" t="n"/>
      <c r="F283" s="11" t="n"/>
      <c r="G283" s="12" t="n"/>
      <c r="H283" s="11" t="n"/>
      <c r="I283" s="11" t="n"/>
      <c r="J283" s="15">
        <f>IF($A283="","",D283+E283+F283)</f>
        <v/>
      </c>
      <c r="K283" s="15">
        <f>IF($A283="","",J283*Settings!$B$6)</f>
        <v/>
      </c>
      <c r="L283" s="15">
        <f>IF($A283="","",J283*Settings!$B$7+Settings!$B$8)</f>
        <v/>
      </c>
      <c r="M283" s="15">
        <f>IF($A283="","",IF(G283="Yes",MIN(J283*Settings!$B$9,Settings!$B$10),0))</f>
        <v/>
      </c>
      <c r="N283" s="15">
        <f>IF($A283="","",J283*Settings!$B$11)</f>
        <v/>
      </c>
      <c r="O283" s="15">
        <f>IF($A283="","",K283+L283+M283+N283)</f>
        <v/>
      </c>
      <c r="P283" s="15">
        <f>IF($A283="","",J283-O283)</f>
        <v/>
      </c>
      <c r="Q283" s="15">
        <f>IF($A283="","",P283-H283-I283)</f>
        <v/>
      </c>
    </row>
    <row r="284">
      <c r="A284" s="13" t="n"/>
      <c r="B284" s="14" t="n"/>
      <c r="C284" s="12" t="n"/>
      <c r="D284" s="11" t="n"/>
      <c r="E284" s="11" t="n"/>
      <c r="F284" s="11" t="n"/>
      <c r="G284" s="12" t="n"/>
      <c r="H284" s="11" t="n"/>
      <c r="I284" s="11" t="n"/>
      <c r="J284" s="15">
        <f>IF($A284="","",D284+E284+F284)</f>
        <v/>
      </c>
      <c r="K284" s="15">
        <f>IF($A284="","",J284*Settings!$B$6)</f>
        <v/>
      </c>
      <c r="L284" s="15">
        <f>IF($A284="","",J284*Settings!$B$7+Settings!$B$8)</f>
        <v/>
      </c>
      <c r="M284" s="15">
        <f>IF($A284="","",IF(G284="Yes",MIN(J284*Settings!$B$9,Settings!$B$10),0))</f>
        <v/>
      </c>
      <c r="N284" s="15">
        <f>IF($A284="","",J284*Settings!$B$11)</f>
        <v/>
      </c>
      <c r="O284" s="15">
        <f>IF($A284="","",K284+L284+M284+N284)</f>
        <v/>
      </c>
      <c r="P284" s="15">
        <f>IF($A284="","",J284-O284)</f>
        <v/>
      </c>
      <c r="Q284" s="15">
        <f>IF($A284="","",P284-H284-I284)</f>
        <v/>
      </c>
    </row>
    <row r="285">
      <c r="A285" s="13" t="n"/>
      <c r="B285" s="14" t="n"/>
      <c r="C285" s="12" t="n"/>
      <c r="D285" s="11" t="n"/>
      <c r="E285" s="11" t="n"/>
      <c r="F285" s="11" t="n"/>
      <c r="G285" s="12" t="n"/>
      <c r="H285" s="11" t="n"/>
      <c r="I285" s="11" t="n"/>
      <c r="J285" s="15">
        <f>IF($A285="","",D285+E285+F285)</f>
        <v/>
      </c>
      <c r="K285" s="15">
        <f>IF($A285="","",J285*Settings!$B$6)</f>
        <v/>
      </c>
      <c r="L285" s="15">
        <f>IF($A285="","",J285*Settings!$B$7+Settings!$B$8)</f>
        <v/>
      </c>
      <c r="M285" s="15">
        <f>IF($A285="","",IF(G285="Yes",MIN(J285*Settings!$B$9,Settings!$B$10),0))</f>
        <v/>
      </c>
      <c r="N285" s="15">
        <f>IF($A285="","",J285*Settings!$B$11)</f>
        <v/>
      </c>
      <c r="O285" s="15">
        <f>IF($A285="","",K285+L285+M285+N285)</f>
        <v/>
      </c>
      <c r="P285" s="15">
        <f>IF($A285="","",J285-O285)</f>
        <v/>
      </c>
      <c r="Q285" s="15">
        <f>IF($A285="","",P285-H285-I285)</f>
        <v/>
      </c>
    </row>
    <row r="286">
      <c r="A286" s="13" t="n"/>
      <c r="B286" s="14" t="n"/>
      <c r="C286" s="12" t="n"/>
      <c r="D286" s="11" t="n"/>
      <c r="E286" s="11" t="n"/>
      <c r="F286" s="11" t="n"/>
      <c r="G286" s="12" t="n"/>
      <c r="H286" s="11" t="n"/>
      <c r="I286" s="11" t="n"/>
      <c r="J286" s="15">
        <f>IF($A286="","",D286+E286+F286)</f>
        <v/>
      </c>
      <c r="K286" s="15">
        <f>IF($A286="","",J286*Settings!$B$6)</f>
        <v/>
      </c>
      <c r="L286" s="15">
        <f>IF($A286="","",J286*Settings!$B$7+Settings!$B$8)</f>
        <v/>
      </c>
      <c r="M286" s="15">
        <f>IF($A286="","",IF(G286="Yes",MIN(J286*Settings!$B$9,Settings!$B$10),0))</f>
        <v/>
      </c>
      <c r="N286" s="15">
        <f>IF($A286="","",J286*Settings!$B$11)</f>
        <v/>
      </c>
      <c r="O286" s="15">
        <f>IF($A286="","",K286+L286+M286+N286)</f>
        <v/>
      </c>
      <c r="P286" s="15">
        <f>IF($A286="","",J286-O286)</f>
        <v/>
      </c>
      <c r="Q286" s="15">
        <f>IF($A286="","",P286-H286-I286)</f>
        <v/>
      </c>
    </row>
    <row r="287">
      <c r="A287" s="13" t="n"/>
      <c r="B287" s="14" t="n"/>
      <c r="C287" s="12" t="n"/>
      <c r="D287" s="11" t="n"/>
      <c r="E287" s="11" t="n"/>
      <c r="F287" s="11" t="n"/>
      <c r="G287" s="12" t="n"/>
      <c r="H287" s="11" t="n"/>
      <c r="I287" s="11" t="n"/>
      <c r="J287" s="15">
        <f>IF($A287="","",D287+E287+F287)</f>
        <v/>
      </c>
      <c r="K287" s="15">
        <f>IF($A287="","",J287*Settings!$B$6)</f>
        <v/>
      </c>
      <c r="L287" s="15">
        <f>IF($A287="","",J287*Settings!$B$7+Settings!$B$8)</f>
        <v/>
      </c>
      <c r="M287" s="15">
        <f>IF($A287="","",IF(G287="Yes",MIN(J287*Settings!$B$9,Settings!$B$10),0))</f>
        <v/>
      </c>
      <c r="N287" s="15">
        <f>IF($A287="","",J287*Settings!$B$11)</f>
        <v/>
      </c>
      <c r="O287" s="15">
        <f>IF($A287="","",K287+L287+M287+N287)</f>
        <v/>
      </c>
      <c r="P287" s="15">
        <f>IF($A287="","",J287-O287)</f>
        <v/>
      </c>
      <c r="Q287" s="15">
        <f>IF($A287="","",P287-H287-I287)</f>
        <v/>
      </c>
    </row>
    <row r="288">
      <c r="A288" s="13" t="n"/>
      <c r="B288" s="14" t="n"/>
      <c r="C288" s="12" t="n"/>
      <c r="D288" s="11" t="n"/>
      <c r="E288" s="11" t="n"/>
      <c r="F288" s="11" t="n"/>
      <c r="G288" s="12" t="n"/>
      <c r="H288" s="11" t="n"/>
      <c r="I288" s="11" t="n"/>
      <c r="J288" s="15">
        <f>IF($A288="","",D288+E288+F288)</f>
        <v/>
      </c>
      <c r="K288" s="15">
        <f>IF($A288="","",J288*Settings!$B$6)</f>
        <v/>
      </c>
      <c r="L288" s="15">
        <f>IF($A288="","",J288*Settings!$B$7+Settings!$B$8)</f>
        <v/>
      </c>
      <c r="M288" s="15">
        <f>IF($A288="","",IF(G288="Yes",MIN(J288*Settings!$B$9,Settings!$B$10),0))</f>
        <v/>
      </c>
      <c r="N288" s="15">
        <f>IF($A288="","",J288*Settings!$B$11)</f>
        <v/>
      </c>
      <c r="O288" s="15">
        <f>IF($A288="","",K288+L288+M288+N288)</f>
        <v/>
      </c>
      <c r="P288" s="15">
        <f>IF($A288="","",J288-O288)</f>
        <v/>
      </c>
      <c r="Q288" s="15">
        <f>IF($A288="","",P288-H288-I288)</f>
        <v/>
      </c>
    </row>
    <row r="289">
      <c r="A289" s="13" t="n"/>
      <c r="B289" s="14" t="n"/>
      <c r="C289" s="12" t="n"/>
      <c r="D289" s="11" t="n"/>
      <c r="E289" s="11" t="n"/>
      <c r="F289" s="11" t="n"/>
      <c r="G289" s="12" t="n"/>
      <c r="H289" s="11" t="n"/>
      <c r="I289" s="11" t="n"/>
      <c r="J289" s="15">
        <f>IF($A289="","",D289+E289+F289)</f>
        <v/>
      </c>
      <c r="K289" s="15">
        <f>IF($A289="","",J289*Settings!$B$6)</f>
        <v/>
      </c>
      <c r="L289" s="15">
        <f>IF($A289="","",J289*Settings!$B$7+Settings!$B$8)</f>
        <v/>
      </c>
      <c r="M289" s="15">
        <f>IF($A289="","",IF(G289="Yes",MIN(J289*Settings!$B$9,Settings!$B$10),0))</f>
        <v/>
      </c>
      <c r="N289" s="15">
        <f>IF($A289="","",J289*Settings!$B$11)</f>
        <v/>
      </c>
      <c r="O289" s="15">
        <f>IF($A289="","",K289+L289+M289+N289)</f>
        <v/>
      </c>
      <c r="P289" s="15">
        <f>IF($A289="","",J289-O289)</f>
        <v/>
      </c>
      <c r="Q289" s="15">
        <f>IF($A289="","",P289-H289-I289)</f>
        <v/>
      </c>
    </row>
    <row r="290">
      <c r="A290" s="13" t="n"/>
      <c r="B290" s="14" t="n"/>
      <c r="C290" s="12" t="n"/>
      <c r="D290" s="11" t="n"/>
      <c r="E290" s="11" t="n"/>
      <c r="F290" s="11" t="n"/>
      <c r="G290" s="12" t="n"/>
      <c r="H290" s="11" t="n"/>
      <c r="I290" s="11" t="n"/>
      <c r="J290" s="15">
        <f>IF($A290="","",D290+E290+F290)</f>
        <v/>
      </c>
      <c r="K290" s="15">
        <f>IF($A290="","",J290*Settings!$B$6)</f>
        <v/>
      </c>
      <c r="L290" s="15">
        <f>IF($A290="","",J290*Settings!$B$7+Settings!$B$8)</f>
        <v/>
      </c>
      <c r="M290" s="15">
        <f>IF($A290="","",IF(G290="Yes",MIN(J290*Settings!$B$9,Settings!$B$10),0))</f>
        <v/>
      </c>
      <c r="N290" s="15">
        <f>IF($A290="","",J290*Settings!$B$11)</f>
        <v/>
      </c>
      <c r="O290" s="15">
        <f>IF($A290="","",K290+L290+M290+N290)</f>
        <v/>
      </c>
      <c r="P290" s="15">
        <f>IF($A290="","",J290-O290)</f>
        <v/>
      </c>
      <c r="Q290" s="15">
        <f>IF($A290="","",P290-H290-I290)</f>
        <v/>
      </c>
    </row>
    <row r="291">
      <c r="A291" s="13" t="n"/>
      <c r="B291" s="14" t="n"/>
      <c r="C291" s="12" t="n"/>
      <c r="D291" s="11" t="n"/>
      <c r="E291" s="11" t="n"/>
      <c r="F291" s="11" t="n"/>
      <c r="G291" s="12" t="n"/>
      <c r="H291" s="11" t="n"/>
      <c r="I291" s="11" t="n"/>
      <c r="J291" s="15">
        <f>IF($A291="","",D291+E291+F291)</f>
        <v/>
      </c>
      <c r="K291" s="15">
        <f>IF($A291="","",J291*Settings!$B$6)</f>
        <v/>
      </c>
      <c r="L291" s="15">
        <f>IF($A291="","",J291*Settings!$B$7+Settings!$B$8)</f>
        <v/>
      </c>
      <c r="M291" s="15">
        <f>IF($A291="","",IF(G291="Yes",MIN(J291*Settings!$B$9,Settings!$B$10),0))</f>
        <v/>
      </c>
      <c r="N291" s="15">
        <f>IF($A291="","",J291*Settings!$B$11)</f>
        <v/>
      </c>
      <c r="O291" s="15">
        <f>IF($A291="","",K291+L291+M291+N291)</f>
        <v/>
      </c>
      <c r="P291" s="15">
        <f>IF($A291="","",J291-O291)</f>
        <v/>
      </c>
      <c r="Q291" s="15">
        <f>IF($A291="","",P291-H291-I291)</f>
        <v/>
      </c>
    </row>
    <row r="292">
      <c r="A292" s="13" t="n"/>
      <c r="B292" s="14" t="n"/>
      <c r="C292" s="12" t="n"/>
      <c r="D292" s="11" t="n"/>
      <c r="E292" s="11" t="n"/>
      <c r="F292" s="11" t="n"/>
      <c r="G292" s="12" t="n"/>
      <c r="H292" s="11" t="n"/>
      <c r="I292" s="11" t="n"/>
      <c r="J292" s="15">
        <f>IF($A292="","",D292+E292+F292)</f>
        <v/>
      </c>
      <c r="K292" s="15">
        <f>IF($A292="","",J292*Settings!$B$6)</f>
        <v/>
      </c>
      <c r="L292" s="15">
        <f>IF($A292="","",J292*Settings!$B$7+Settings!$B$8)</f>
        <v/>
      </c>
      <c r="M292" s="15">
        <f>IF($A292="","",IF(G292="Yes",MIN(J292*Settings!$B$9,Settings!$B$10),0))</f>
        <v/>
      </c>
      <c r="N292" s="15">
        <f>IF($A292="","",J292*Settings!$B$11)</f>
        <v/>
      </c>
      <c r="O292" s="15">
        <f>IF($A292="","",K292+L292+M292+N292)</f>
        <v/>
      </c>
      <c r="P292" s="15">
        <f>IF($A292="","",J292-O292)</f>
        <v/>
      </c>
      <c r="Q292" s="15">
        <f>IF($A292="","",P292-H292-I292)</f>
        <v/>
      </c>
    </row>
    <row r="293">
      <c r="A293" s="13" t="n"/>
      <c r="B293" s="14" t="n"/>
      <c r="C293" s="12" t="n"/>
      <c r="D293" s="11" t="n"/>
      <c r="E293" s="11" t="n"/>
      <c r="F293" s="11" t="n"/>
      <c r="G293" s="12" t="n"/>
      <c r="H293" s="11" t="n"/>
      <c r="I293" s="11" t="n"/>
      <c r="J293" s="15">
        <f>IF($A293="","",D293+E293+F293)</f>
        <v/>
      </c>
      <c r="K293" s="15">
        <f>IF($A293="","",J293*Settings!$B$6)</f>
        <v/>
      </c>
      <c r="L293" s="15">
        <f>IF($A293="","",J293*Settings!$B$7+Settings!$B$8)</f>
        <v/>
      </c>
      <c r="M293" s="15">
        <f>IF($A293="","",IF(G293="Yes",MIN(J293*Settings!$B$9,Settings!$B$10),0))</f>
        <v/>
      </c>
      <c r="N293" s="15">
        <f>IF($A293="","",J293*Settings!$B$11)</f>
        <v/>
      </c>
      <c r="O293" s="15">
        <f>IF($A293="","",K293+L293+M293+N293)</f>
        <v/>
      </c>
      <c r="P293" s="15">
        <f>IF($A293="","",J293-O293)</f>
        <v/>
      </c>
      <c r="Q293" s="15">
        <f>IF($A293="","",P293-H293-I293)</f>
        <v/>
      </c>
    </row>
    <row r="294">
      <c r="A294" s="13" t="n"/>
      <c r="B294" s="14" t="n"/>
      <c r="C294" s="12" t="n"/>
      <c r="D294" s="11" t="n"/>
      <c r="E294" s="11" t="n"/>
      <c r="F294" s="11" t="n"/>
      <c r="G294" s="12" t="n"/>
      <c r="H294" s="11" t="n"/>
      <c r="I294" s="11" t="n"/>
      <c r="J294" s="15">
        <f>IF($A294="","",D294+E294+F294)</f>
        <v/>
      </c>
      <c r="K294" s="15">
        <f>IF($A294="","",J294*Settings!$B$6)</f>
        <v/>
      </c>
      <c r="L294" s="15">
        <f>IF($A294="","",J294*Settings!$B$7+Settings!$B$8)</f>
        <v/>
      </c>
      <c r="M294" s="15">
        <f>IF($A294="","",IF(G294="Yes",MIN(J294*Settings!$B$9,Settings!$B$10),0))</f>
        <v/>
      </c>
      <c r="N294" s="15">
        <f>IF($A294="","",J294*Settings!$B$11)</f>
        <v/>
      </c>
      <c r="O294" s="15">
        <f>IF($A294="","",K294+L294+M294+N294)</f>
        <v/>
      </c>
      <c r="P294" s="15">
        <f>IF($A294="","",J294-O294)</f>
        <v/>
      </c>
      <c r="Q294" s="15">
        <f>IF($A294="","",P294-H294-I294)</f>
        <v/>
      </c>
    </row>
    <row r="295">
      <c r="A295" s="13" t="n"/>
      <c r="B295" s="14" t="n"/>
      <c r="C295" s="12" t="n"/>
      <c r="D295" s="11" t="n"/>
      <c r="E295" s="11" t="n"/>
      <c r="F295" s="11" t="n"/>
      <c r="G295" s="12" t="n"/>
      <c r="H295" s="11" t="n"/>
      <c r="I295" s="11" t="n"/>
      <c r="J295" s="15">
        <f>IF($A295="","",D295+E295+F295)</f>
        <v/>
      </c>
      <c r="K295" s="15">
        <f>IF($A295="","",J295*Settings!$B$6)</f>
        <v/>
      </c>
      <c r="L295" s="15">
        <f>IF($A295="","",J295*Settings!$B$7+Settings!$B$8)</f>
        <v/>
      </c>
      <c r="M295" s="15">
        <f>IF($A295="","",IF(G295="Yes",MIN(J295*Settings!$B$9,Settings!$B$10),0))</f>
        <v/>
      </c>
      <c r="N295" s="15">
        <f>IF($A295="","",J295*Settings!$B$11)</f>
        <v/>
      </c>
      <c r="O295" s="15">
        <f>IF($A295="","",K295+L295+M295+N295)</f>
        <v/>
      </c>
      <c r="P295" s="15">
        <f>IF($A295="","",J295-O295)</f>
        <v/>
      </c>
      <c r="Q295" s="15">
        <f>IF($A295="","",P295-H295-I295)</f>
        <v/>
      </c>
    </row>
    <row r="296">
      <c r="A296" s="13" t="n"/>
      <c r="B296" s="14" t="n"/>
      <c r="C296" s="12" t="n"/>
      <c r="D296" s="11" t="n"/>
      <c r="E296" s="11" t="n"/>
      <c r="F296" s="11" t="n"/>
      <c r="G296" s="12" t="n"/>
      <c r="H296" s="11" t="n"/>
      <c r="I296" s="11" t="n"/>
      <c r="J296" s="15">
        <f>IF($A296="","",D296+E296+F296)</f>
        <v/>
      </c>
      <c r="K296" s="15">
        <f>IF($A296="","",J296*Settings!$B$6)</f>
        <v/>
      </c>
      <c r="L296" s="15">
        <f>IF($A296="","",J296*Settings!$B$7+Settings!$B$8)</f>
        <v/>
      </c>
      <c r="M296" s="15">
        <f>IF($A296="","",IF(G296="Yes",MIN(J296*Settings!$B$9,Settings!$B$10),0))</f>
        <v/>
      </c>
      <c r="N296" s="15">
        <f>IF($A296="","",J296*Settings!$B$11)</f>
        <v/>
      </c>
      <c r="O296" s="15">
        <f>IF($A296="","",K296+L296+M296+N296)</f>
        <v/>
      </c>
      <c r="P296" s="15">
        <f>IF($A296="","",J296-O296)</f>
        <v/>
      </c>
      <c r="Q296" s="15">
        <f>IF($A296="","",P296-H296-I296)</f>
        <v/>
      </c>
    </row>
    <row r="297">
      <c r="A297" s="13" t="n"/>
      <c r="B297" s="14" t="n"/>
      <c r="C297" s="12" t="n"/>
      <c r="D297" s="11" t="n"/>
      <c r="E297" s="11" t="n"/>
      <c r="F297" s="11" t="n"/>
      <c r="G297" s="12" t="n"/>
      <c r="H297" s="11" t="n"/>
      <c r="I297" s="11" t="n"/>
      <c r="J297" s="15">
        <f>IF($A297="","",D297+E297+F297)</f>
        <v/>
      </c>
      <c r="K297" s="15">
        <f>IF($A297="","",J297*Settings!$B$6)</f>
        <v/>
      </c>
      <c r="L297" s="15">
        <f>IF($A297="","",J297*Settings!$B$7+Settings!$B$8)</f>
        <v/>
      </c>
      <c r="M297" s="15">
        <f>IF($A297="","",IF(G297="Yes",MIN(J297*Settings!$B$9,Settings!$B$10),0))</f>
        <v/>
      </c>
      <c r="N297" s="15">
        <f>IF($A297="","",J297*Settings!$B$11)</f>
        <v/>
      </c>
      <c r="O297" s="15">
        <f>IF($A297="","",K297+L297+M297+N297)</f>
        <v/>
      </c>
      <c r="P297" s="15">
        <f>IF($A297="","",J297-O297)</f>
        <v/>
      </c>
      <c r="Q297" s="15">
        <f>IF($A297="","",P297-H297-I297)</f>
        <v/>
      </c>
    </row>
    <row r="298">
      <c r="A298" s="13" t="n"/>
      <c r="B298" s="14" t="n"/>
      <c r="C298" s="12" t="n"/>
      <c r="D298" s="11" t="n"/>
      <c r="E298" s="11" t="n"/>
      <c r="F298" s="11" t="n"/>
      <c r="G298" s="12" t="n"/>
      <c r="H298" s="11" t="n"/>
      <c r="I298" s="11" t="n"/>
      <c r="J298" s="15">
        <f>IF($A298="","",D298+E298+F298)</f>
        <v/>
      </c>
      <c r="K298" s="15">
        <f>IF($A298="","",J298*Settings!$B$6)</f>
        <v/>
      </c>
      <c r="L298" s="15">
        <f>IF($A298="","",J298*Settings!$B$7+Settings!$B$8)</f>
        <v/>
      </c>
      <c r="M298" s="15">
        <f>IF($A298="","",IF(G298="Yes",MIN(J298*Settings!$B$9,Settings!$B$10),0))</f>
        <v/>
      </c>
      <c r="N298" s="15">
        <f>IF($A298="","",J298*Settings!$B$11)</f>
        <v/>
      </c>
      <c r="O298" s="15">
        <f>IF($A298="","",K298+L298+M298+N298)</f>
        <v/>
      </c>
      <c r="P298" s="15">
        <f>IF($A298="","",J298-O298)</f>
        <v/>
      </c>
      <c r="Q298" s="15">
        <f>IF($A298="","",P298-H298-I298)</f>
        <v/>
      </c>
    </row>
    <row r="299">
      <c r="A299" s="13" t="n"/>
      <c r="B299" s="14" t="n"/>
      <c r="C299" s="12" t="n"/>
      <c r="D299" s="11" t="n"/>
      <c r="E299" s="11" t="n"/>
      <c r="F299" s="11" t="n"/>
      <c r="G299" s="12" t="n"/>
      <c r="H299" s="11" t="n"/>
      <c r="I299" s="11" t="n"/>
      <c r="J299" s="15">
        <f>IF($A299="","",D299+E299+F299)</f>
        <v/>
      </c>
      <c r="K299" s="15">
        <f>IF($A299="","",J299*Settings!$B$6)</f>
        <v/>
      </c>
      <c r="L299" s="15">
        <f>IF($A299="","",J299*Settings!$B$7+Settings!$B$8)</f>
        <v/>
      </c>
      <c r="M299" s="15">
        <f>IF($A299="","",IF(G299="Yes",MIN(J299*Settings!$B$9,Settings!$B$10),0))</f>
        <v/>
      </c>
      <c r="N299" s="15">
        <f>IF($A299="","",J299*Settings!$B$11)</f>
        <v/>
      </c>
      <c r="O299" s="15">
        <f>IF($A299="","",K299+L299+M299+N299)</f>
        <v/>
      </c>
      <c r="P299" s="15">
        <f>IF($A299="","",J299-O299)</f>
        <v/>
      </c>
      <c r="Q299" s="15">
        <f>IF($A299="","",P299-H299-I299)</f>
        <v/>
      </c>
    </row>
    <row r="300">
      <c r="A300" s="13" t="n"/>
      <c r="B300" s="14" t="n"/>
      <c r="C300" s="12" t="n"/>
      <c r="D300" s="11" t="n"/>
      <c r="E300" s="11" t="n"/>
      <c r="F300" s="11" t="n"/>
      <c r="G300" s="12" t="n"/>
      <c r="H300" s="11" t="n"/>
      <c r="I300" s="11" t="n"/>
      <c r="J300" s="15">
        <f>IF($A300="","",D300+E300+F300)</f>
        <v/>
      </c>
      <c r="K300" s="15">
        <f>IF($A300="","",J300*Settings!$B$6)</f>
        <v/>
      </c>
      <c r="L300" s="15">
        <f>IF($A300="","",J300*Settings!$B$7+Settings!$B$8)</f>
        <v/>
      </c>
      <c r="M300" s="15">
        <f>IF($A300="","",IF(G300="Yes",MIN(J300*Settings!$B$9,Settings!$B$10),0))</f>
        <v/>
      </c>
      <c r="N300" s="15">
        <f>IF($A300="","",J300*Settings!$B$11)</f>
        <v/>
      </c>
      <c r="O300" s="15">
        <f>IF($A300="","",K300+L300+M300+N300)</f>
        <v/>
      </c>
      <c r="P300" s="15">
        <f>IF($A300="","",J300-O300)</f>
        <v/>
      </c>
      <c r="Q300" s="15">
        <f>IF($A300="","",P300-H300-I300)</f>
        <v/>
      </c>
    </row>
    <row r="301">
      <c r="A301" s="13" t="n"/>
      <c r="B301" s="14" t="n"/>
      <c r="C301" s="12" t="n"/>
      <c r="D301" s="11" t="n"/>
      <c r="E301" s="11" t="n"/>
      <c r="F301" s="11" t="n"/>
      <c r="G301" s="12" t="n"/>
      <c r="H301" s="11" t="n"/>
      <c r="I301" s="11" t="n"/>
      <c r="J301" s="15">
        <f>IF($A301="","",D301+E301+F301)</f>
        <v/>
      </c>
      <c r="K301" s="15">
        <f>IF($A301="","",J301*Settings!$B$6)</f>
        <v/>
      </c>
      <c r="L301" s="15">
        <f>IF($A301="","",J301*Settings!$B$7+Settings!$B$8)</f>
        <v/>
      </c>
      <c r="M301" s="15">
        <f>IF($A301="","",IF(G301="Yes",MIN(J301*Settings!$B$9,Settings!$B$10),0))</f>
        <v/>
      </c>
      <c r="N301" s="15">
        <f>IF($A301="","",J301*Settings!$B$11)</f>
        <v/>
      </c>
      <c r="O301" s="15">
        <f>IF($A301="","",K301+L301+M301+N301)</f>
        <v/>
      </c>
      <c r="P301" s="15">
        <f>IF($A301="","",J301-O301)</f>
        <v/>
      </c>
      <c r="Q301" s="15">
        <f>IF($A301="","",P301-H301-I301)</f>
        <v/>
      </c>
    </row>
    <row r="302">
      <c r="A302" s="13" t="n"/>
      <c r="B302" s="14" t="n"/>
      <c r="C302" s="12" t="n"/>
      <c r="D302" s="11" t="n"/>
      <c r="E302" s="11" t="n"/>
      <c r="F302" s="11" t="n"/>
      <c r="G302" s="12" t="n"/>
      <c r="H302" s="11" t="n"/>
      <c r="I302" s="11" t="n"/>
      <c r="J302" s="15">
        <f>IF($A302="","",D302+E302+F302)</f>
        <v/>
      </c>
      <c r="K302" s="15">
        <f>IF($A302="","",J302*Settings!$B$6)</f>
        <v/>
      </c>
      <c r="L302" s="15">
        <f>IF($A302="","",J302*Settings!$B$7+Settings!$B$8)</f>
        <v/>
      </c>
      <c r="M302" s="15">
        <f>IF($A302="","",IF(G302="Yes",MIN(J302*Settings!$B$9,Settings!$B$10),0))</f>
        <v/>
      </c>
      <c r="N302" s="15">
        <f>IF($A302="","",J302*Settings!$B$11)</f>
        <v/>
      </c>
      <c r="O302" s="15">
        <f>IF($A302="","",K302+L302+M302+N302)</f>
        <v/>
      </c>
      <c r="P302" s="15">
        <f>IF($A302="","",J302-O302)</f>
        <v/>
      </c>
      <c r="Q302" s="15">
        <f>IF($A302="","",P302-H302-I302)</f>
        <v/>
      </c>
    </row>
    <row r="303">
      <c r="A303" s="13" t="n"/>
      <c r="B303" s="14" t="n"/>
      <c r="C303" s="12" t="n"/>
      <c r="D303" s="11" t="n"/>
      <c r="E303" s="11" t="n"/>
      <c r="F303" s="11" t="n"/>
      <c r="G303" s="12" t="n"/>
      <c r="H303" s="11" t="n"/>
      <c r="I303" s="11" t="n"/>
      <c r="J303" s="15">
        <f>IF($A303="","",D303+E303+F303)</f>
        <v/>
      </c>
      <c r="K303" s="15">
        <f>IF($A303="","",J303*Settings!$B$6)</f>
        <v/>
      </c>
      <c r="L303" s="15">
        <f>IF($A303="","",J303*Settings!$B$7+Settings!$B$8)</f>
        <v/>
      </c>
      <c r="M303" s="15">
        <f>IF($A303="","",IF(G303="Yes",MIN(J303*Settings!$B$9,Settings!$B$10),0))</f>
        <v/>
      </c>
      <c r="N303" s="15">
        <f>IF($A303="","",J303*Settings!$B$11)</f>
        <v/>
      </c>
      <c r="O303" s="15">
        <f>IF($A303="","",K303+L303+M303+N303)</f>
        <v/>
      </c>
      <c r="P303" s="15">
        <f>IF($A303="","",J303-O303)</f>
        <v/>
      </c>
      <c r="Q303" s="15">
        <f>IF($A303="","",P303-H303-I303)</f>
        <v/>
      </c>
    </row>
    <row r="304">
      <c r="A304" s="13" t="n"/>
      <c r="B304" s="14" t="n"/>
      <c r="C304" s="12" t="n"/>
      <c r="D304" s="11" t="n"/>
      <c r="E304" s="11" t="n"/>
      <c r="F304" s="11" t="n"/>
      <c r="G304" s="12" t="n"/>
      <c r="H304" s="11" t="n"/>
      <c r="I304" s="11" t="n"/>
      <c r="J304" s="15">
        <f>IF($A304="","",D304+E304+F304)</f>
        <v/>
      </c>
      <c r="K304" s="15">
        <f>IF($A304="","",J304*Settings!$B$6)</f>
        <v/>
      </c>
      <c r="L304" s="15">
        <f>IF($A304="","",J304*Settings!$B$7+Settings!$B$8)</f>
        <v/>
      </c>
      <c r="M304" s="15">
        <f>IF($A304="","",IF(G304="Yes",MIN(J304*Settings!$B$9,Settings!$B$10),0))</f>
        <v/>
      </c>
      <c r="N304" s="15">
        <f>IF($A304="","",J304*Settings!$B$11)</f>
        <v/>
      </c>
      <c r="O304" s="15">
        <f>IF($A304="","",K304+L304+M304+N304)</f>
        <v/>
      </c>
      <c r="P304" s="15">
        <f>IF($A304="","",J304-O304)</f>
        <v/>
      </c>
      <c r="Q304" s="15">
        <f>IF($A304="","",P304-H304-I304)</f>
        <v/>
      </c>
    </row>
  </sheetData>
  <dataValidations count="1">
    <dataValidation sqref="G5:G30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2" customWidth="1" min="4" max="4"/>
    <col width="40" customWidth="1" min="5" max="5"/>
  </cols>
  <sheetData>
    <row r="1">
      <c r="A1" s="1" t="inlineStr">
        <is>
          <t>Expenses outside your orders</t>
        </is>
      </c>
    </row>
    <row r="2">
      <c r="A2" s="2" t="inlineStr">
        <is>
          <t>Packaging, listing fees, Etsy Ads and running costs. Product costs belong on the Sales sheet, so they are not counted twice.</t>
        </is>
      </c>
    </row>
    <row r="4">
      <c r="A4" s="6" t="inlineStr">
        <is>
          <t>Date</t>
        </is>
      </c>
      <c r="B4" s="7" t="inlineStr">
        <is>
          <t>Supplier</t>
        </is>
      </c>
      <c r="C4" s="7" t="inlineStr">
        <is>
          <t>Category</t>
        </is>
      </c>
      <c r="D4" s="7" t="inlineStr">
        <is>
          <t>Amount</t>
        </is>
      </c>
      <c r="E4" s="7" t="inlineStr">
        <is>
          <t>Note</t>
        </is>
      </c>
    </row>
    <row r="5">
      <c r="A5" s="13" t="n">
        <v>46053</v>
      </c>
      <c r="B5" s="12" t="inlineStr">
        <is>
          <t>Etsy</t>
        </is>
      </c>
      <c r="C5" s="12" t="inlineStr">
        <is>
          <t>Listing fees</t>
        </is>
      </c>
      <c r="D5" s="11" t="n">
        <v>3.4</v>
      </c>
    </row>
    <row r="6">
      <c r="A6" s="13" t="n">
        <v>46053</v>
      </c>
      <c r="B6" s="12" t="inlineStr">
        <is>
          <t>Etsy</t>
        </is>
      </c>
      <c r="C6" s="12" t="inlineStr">
        <is>
          <t>Etsy Ads</t>
        </is>
      </c>
      <c r="D6" s="11" t="n">
        <v>12</v>
      </c>
    </row>
    <row r="7">
      <c r="A7" s="13" t="n">
        <v>46058</v>
      </c>
      <c r="B7" s="12" t="inlineStr">
        <is>
          <t>Box supplier</t>
        </is>
      </c>
      <c r="C7" s="12" t="inlineStr">
        <is>
          <t>Packaging</t>
        </is>
      </c>
      <c r="D7" s="11" t="n">
        <v>24</v>
      </c>
    </row>
    <row r="8">
      <c r="A8" s="13" t="n">
        <v>46081</v>
      </c>
      <c r="B8" s="12" t="inlineStr">
        <is>
          <t>Etsy</t>
        </is>
      </c>
      <c r="C8" s="12" t="inlineStr">
        <is>
          <t>Listing fees</t>
        </is>
      </c>
      <c r="D8" s="11" t="n">
        <v>2.6</v>
      </c>
    </row>
    <row r="9">
      <c r="A9" s="13" t="n">
        <v>46081</v>
      </c>
      <c r="B9" s="12" t="inlineStr">
        <is>
          <t>Etsy</t>
        </is>
      </c>
      <c r="C9" s="12" t="inlineStr">
        <is>
          <t>Etsy Ads</t>
        </is>
      </c>
      <c r="D9" s="11" t="n">
        <v>15</v>
      </c>
    </row>
    <row r="10">
      <c r="A10" s="13" t="n">
        <v>46093</v>
      </c>
      <c r="B10" s="12" t="inlineStr">
        <is>
          <t>Design software</t>
        </is>
      </c>
      <c r="C10" s="12" t="inlineStr">
        <is>
          <t>Software</t>
        </is>
      </c>
      <c r="D10" s="11" t="n">
        <v>15</v>
      </c>
    </row>
    <row r="11">
      <c r="A11" s="13" t="n">
        <v>46112</v>
      </c>
      <c r="B11" s="12" t="inlineStr">
        <is>
          <t>Etsy</t>
        </is>
      </c>
      <c r="C11" s="12" t="inlineStr">
        <is>
          <t>Listing fees</t>
        </is>
      </c>
      <c r="D11" s="11" t="n">
        <v>3</v>
      </c>
    </row>
    <row r="12">
      <c r="A12" s="13" t="n">
        <v>46112</v>
      </c>
      <c r="B12" s="12" t="inlineStr">
        <is>
          <t>Etsy</t>
        </is>
      </c>
      <c r="C12" s="12" t="inlineStr">
        <is>
          <t>Etsy Ads</t>
        </is>
      </c>
      <c r="D12" s="11" t="n">
        <v>15</v>
      </c>
    </row>
  </sheetData>
  <dataValidations count="1">
    <dataValidation sqref="C5:C304" showDropDown="0" showInputMessage="0" showErrorMessage="0" allowBlank="1" type="list">
      <formula1>=Settings!$A$15:$A$21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2" customWidth="1" min="4" max="4"/>
    <col width="15" customWidth="1" min="5" max="5"/>
    <col width="13" customWidth="1" min="6" max="6"/>
    <col width="13" customWidth="1" min="7" max="7"/>
    <col width="14" customWidth="1" min="8" max="8"/>
    <col width="12" customWidth="1" min="9" max="9"/>
    <col width="13" customWidth="1" min="10" max="10"/>
  </cols>
  <sheetData>
    <row r="1">
      <c r="A1" s="1" t="inlineStr">
        <is>
          <t>Profit by month</t>
        </is>
      </c>
    </row>
    <row r="2">
      <c r="A2" s="2" t="inlineStr">
        <is>
          <t>Worked out from the Sales and Expenses sheets for the year on the Settings sheet.</t>
        </is>
      </c>
    </row>
    <row r="4">
      <c r="A4" s="6" t="inlineStr">
        <is>
          <t>Month</t>
        </is>
      </c>
      <c r="B4" s="7" t="inlineStr">
        <is>
          <t>Orders</t>
        </is>
      </c>
      <c r="C4" s="7" t="inlineStr">
        <is>
          <t>Sales</t>
        </is>
      </c>
      <c r="D4" s="7" t="inlineStr">
        <is>
          <t>Etsy fees</t>
        </is>
      </c>
      <c r="E4" s="7" t="inlineStr">
        <is>
          <t>Paid out by Etsy</t>
        </is>
      </c>
      <c r="F4" s="7" t="inlineStr">
        <is>
          <t>Product costs</t>
        </is>
      </c>
      <c r="G4" s="7" t="inlineStr">
        <is>
          <t>Postage labels</t>
        </is>
      </c>
      <c r="H4" s="7" t="inlineStr">
        <is>
          <t>Other expenses</t>
        </is>
      </c>
      <c r="I4" s="7" t="inlineStr">
        <is>
          <t>Profit</t>
        </is>
      </c>
      <c r="J4" s="7" t="inlineStr">
        <is>
          <t>Profit margin</t>
        </is>
      </c>
    </row>
    <row r="5">
      <c r="A5" s="16">
        <f>DATE(Settings!$B$5,1,1)</f>
        <v/>
      </c>
      <c r="B5" s="17">
        <f>COUNTIFS(Sales!$A$5:$A$304,"&gt;="&amp;DATE(Settings!$B$5,1,1),Sales!$A$5:$A$304,"&lt;"&amp;DATE(Settings!$B$5,2,1))</f>
        <v/>
      </c>
      <c r="C5" s="15">
        <f>SUMIFS(Sales!$J$5:$J$304,Sales!$A$5:$A$304,"&gt;="&amp;DATE(Settings!$B$5,1,1),Sales!$A$5:$A$304,"&lt;"&amp;DATE(Settings!$B$5,2,1))</f>
        <v/>
      </c>
      <c r="D5" s="15">
        <f>SUMIFS(Sales!$O$5:$O$304,Sales!$A$5:$A$304,"&gt;="&amp;DATE(Settings!$B$5,1,1),Sales!$A$5:$A$304,"&lt;"&amp;DATE(Settings!$B$5,2,1))</f>
        <v/>
      </c>
      <c r="E5" s="15">
        <f>SUMIFS(Sales!$P$5:$P$304,Sales!$A$5:$A$304,"&gt;="&amp;DATE(Settings!$B$5,1,1),Sales!$A$5:$A$304,"&lt;"&amp;DATE(Settings!$B$5,2,1))</f>
        <v/>
      </c>
      <c r="F5" s="15">
        <f>SUMIFS(Sales!$H$5:$H$304,Sales!$A$5:$A$304,"&gt;="&amp;DATE(Settings!$B$5,1,1),Sales!$A$5:$A$304,"&lt;"&amp;DATE(Settings!$B$5,2,1))</f>
        <v/>
      </c>
      <c r="G5" s="15">
        <f>SUMIFS(Sales!$I$5:$I$304,Sales!$A$5:$A$304,"&gt;="&amp;DATE(Settings!$B$5,1,1),Sales!$A$5:$A$304,"&lt;"&amp;DATE(Settings!$B$5,2,1))</f>
        <v/>
      </c>
      <c r="H5" s="15">
        <f>SUMIFS(Expenses!$D$5:$D$304,Expenses!$A$5:$A$304,"&gt;="&amp;DATE(Settings!$B$5,1,1),Expenses!$A$5:$A$304,"&lt;"&amp;DATE(Settings!$B$5,2,1))</f>
        <v/>
      </c>
      <c r="I5" s="15">
        <f>E5-F5-G5-H5</f>
        <v/>
      </c>
      <c r="J5" s="18">
        <f>IF(C5=0,"",I5/C5)</f>
        <v/>
      </c>
    </row>
    <row r="6">
      <c r="A6" s="16">
        <f>DATE(Settings!$B$5,2,1)</f>
        <v/>
      </c>
      <c r="B6" s="17">
        <f>COUNTIFS(Sales!$A$5:$A$304,"&gt;="&amp;DATE(Settings!$B$5,2,1),Sales!$A$5:$A$304,"&lt;"&amp;DATE(Settings!$B$5,3,1))</f>
        <v/>
      </c>
      <c r="C6" s="15">
        <f>SUMIFS(Sales!$J$5:$J$304,Sales!$A$5:$A$304,"&gt;="&amp;DATE(Settings!$B$5,2,1),Sales!$A$5:$A$304,"&lt;"&amp;DATE(Settings!$B$5,3,1))</f>
        <v/>
      </c>
      <c r="D6" s="15">
        <f>SUMIFS(Sales!$O$5:$O$304,Sales!$A$5:$A$304,"&gt;="&amp;DATE(Settings!$B$5,2,1),Sales!$A$5:$A$304,"&lt;"&amp;DATE(Settings!$B$5,3,1))</f>
        <v/>
      </c>
      <c r="E6" s="15">
        <f>SUMIFS(Sales!$P$5:$P$304,Sales!$A$5:$A$304,"&gt;="&amp;DATE(Settings!$B$5,2,1),Sales!$A$5:$A$304,"&lt;"&amp;DATE(Settings!$B$5,3,1))</f>
        <v/>
      </c>
      <c r="F6" s="15">
        <f>SUMIFS(Sales!$H$5:$H$304,Sales!$A$5:$A$304,"&gt;="&amp;DATE(Settings!$B$5,2,1),Sales!$A$5:$A$304,"&lt;"&amp;DATE(Settings!$B$5,3,1))</f>
        <v/>
      </c>
      <c r="G6" s="15">
        <f>SUMIFS(Sales!$I$5:$I$304,Sales!$A$5:$A$304,"&gt;="&amp;DATE(Settings!$B$5,2,1),Sales!$A$5:$A$304,"&lt;"&amp;DATE(Settings!$B$5,3,1))</f>
        <v/>
      </c>
      <c r="H6" s="15">
        <f>SUMIFS(Expenses!$D$5:$D$304,Expenses!$A$5:$A$304,"&gt;="&amp;DATE(Settings!$B$5,2,1),Expenses!$A$5:$A$304,"&lt;"&amp;DATE(Settings!$B$5,3,1))</f>
        <v/>
      </c>
      <c r="I6" s="15">
        <f>E6-F6-G6-H6</f>
        <v/>
      </c>
      <c r="J6" s="18">
        <f>IF(C6=0,"",I6/C6)</f>
        <v/>
      </c>
    </row>
    <row r="7">
      <c r="A7" s="16">
        <f>DATE(Settings!$B$5,3,1)</f>
        <v/>
      </c>
      <c r="B7" s="17">
        <f>COUNTIFS(Sales!$A$5:$A$304,"&gt;="&amp;DATE(Settings!$B$5,3,1),Sales!$A$5:$A$304,"&lt;"&amp;DATE(Settings!$B$5,4,1))</f>
        <v/>
      </c>
      <c r="C7" s="15">
        <f>SUMIFS(Sales!$J$5:$J$304,Sales!$A$5:$A$304,"&gt;="&amp;DATE(Settings!$B$5,3,1),Sales!$A$5:$A$304,"&lt;"&amp;DATE(Settings!$B$5,4,1))</f>
        <v/>
      </c>
      <c r="D7" s="15">
        <f>SUMIFS(Sales!$O$5:$O$304,Sales!$A$5:$A$304,"&gt;="&amp;DATE(Settings!$B$5,3,1),Sales!$A$5:$A$304,"&lt;"&amp;DATE(Settings!$B$5,4,1))</f>
        <v/>
      </c>
      <c r="E7" s="15">
        <f>SUMIFS(Sales!$P$5:$P$304,Sales!$A$5:$A$304,"&gt;="&amp;DATE(Settings!$B$5,3,1),Sales!$A$5:$A$304,"&lt;"&amp;DATE(Settings!$B$5,4,1))</f>
        <v/>
      </c>
      <c r="F7" s="15">
        <f>SUMIFS(Sales!$H$5:$H$304,Sales!$A$5:$A$304,"&gt;="&amp;DATE(Settings!$B$5,3,1),Sales!$A$5:$A$304,"&lt;"&amp;DATE(Settings!$B$5,4,1))</f>
        <v/>
      </c>
      <c r="G7" s="15">
        <f>SUMIFS(Sales!$I$5:$I$304,Sales!$A$5:$A$304,"&gt;="&amp;DATE(Settings!$B$5,3,1),Sales!$A$5:$A$304,"&lt;"&amp;DATE(Settings!$B$5,4,1))</f>
        <v/>
      </c>
      <c r="H7" s="15">
        <f>SUMIFS(Expenses!$D$5:$D$304,Expenses!$A$5:$A$304,"&gt;="&amp;DATE(Settings!$B$5,3,1),Expenses!$A$5:$A$304,"&lt;"&amp;DATE(Settings!$B$5,4,1))</f>
        <v/>
      </c>
      <c r="I7" s="15">
        <f>E7-F7-G7-H7</f>
        <v/>
      </c>
      <c r="J7" s="18">
        <f>IF(C7=0,"",I7/C7)</f>
        <v/>
      </c>
    </row>
    <row r="8">
      <c r="A8" s="16">
        <f>DATE(Settings!$B$5,4,1)</f>
        <v/>
      </c>
      <c r="B8" s="17">
        <f>COUNTIFS(Sales!$A$5:$A$304,"&gt;="&amp;DATE(Settings!$B$5,4,1),Sales!$A$5:$A$304,"&lt;"&amp;DATE(Settings!$B$5,5,1))</f>
        <v/>
      </c>
      <c r="C8" s="15">
        <f>SUMIFS(Sales!$J$5:$J$304,Sales!$A$5:$A$304,"&gt;="&amp;DATE(Settings!$B$5,4,1),Sales!$A$5:$A$304,"&lt;"&amp;DATE(Settings!$B$5,5,1))</f>
        <v/>
      </c>
      <c r="D8" s="15">
        <f>SUMIFS(Sales!$O$5:$O$304,Sales!$A$5:$A$304,"&gt;="&amp;DATE(Settings!$B$5,4,1),Sales!$A$5:$A$304,"&lt;"&amp;DATE(Settings!$B$5,5,1))</f>
        <v/>
      </c>
      <c r="E8" s="15">
        <f>SUMIFS(Sales!$P$5:$P$304,Sales!$A$5:$A$304,"&gt;="&amp;DATE(Settings!$B$5,4,1),Sales!$A$5:$A$304,"&lt;"&amp;DATE(Settings!$B$5,5,1))</f>
        <v/>
      </c>
      <c r="F8" s="15">
        <f>SUMIFS(Sales!$H$5:$H$304,Sales!$A$5:$A$304,"&gt;="&amp;DATE(Settings!$B$5,4,1),Sales!$A$5:$A$304,"&lt;"&amp;DATE(Settings!$B$5,5,1))</f>
        <v/>
      </c>
      <c r="G8" s="15">
        <f>SUMIFS(Sales!$I$5:$I$304,Sales!$A$5:$A$304,"&gt;="&amp;DATE(Settings!$B$5,4,1),Sales!$A$5:$A$304,"&lt;"&amp;DATE(Settings!$B$5,5,1))</f>
        <v/>
      </c>
      <c r="H8" s="15">
        <f>SUMIFS(Expenses!$D$5:$D$304,Expenses!$A$5:$A$304,"&gt;="&amp;DATE(Settings!$B$5,4,1),Expenses!$A$5:$A$304,"&lt;"&amp;DATE(Settings!$B$5,5,1))</f>
        <v/>
      </c>
      <c r="I8" s="15">
        <f>E8-F8-G8-H8</f>
        <v/>
      </c>
      <c r="J8" s="18">
        <f>IF(C8=0,"",I8/C8)</f>
        <v/>
      </c>
    </row>
    <row r="9">
      <c r="A9" s="16">
        <f>DATE(Settings!$B$5,5,1)</f>
        <v/>
      </c>
      <c r="B9" s="17">
        <f>COUNTIFS(Sales!$A$5:$A$304,"&gt;="&amp;DATE(Settings!$B$5,5,1),Sales!$A$5:$A$304,"&lt;"&amp;DATE(Settings!$B$5,6,1))</f>
        <v/>
      </c>
      <c r="C9" s="15">
        <f>SUMIFS(Sales!$J$5:$J$304,Sales!$A$5:$A$304,"&gt;="&amp;DATE(Settings!$B$5,5,1),Sales!$A$5:$A$304,"&lt;"&amp;DATE(Settings!$B$5,6,1))</f>
        <v/>
      </c>
      <c r="D9" s="15">
        <f>SUMIFS(Sales!$O$5:$O$304,Sales!$A$5:$A$304,"&gt;="&amp;DATE(Settings!$B$5,5,1),Sales!$A$5:$A$304,"&lt;"&amp;DATE(Settings!$B$5,6,1))</f>
        <v/>
      </c>
      <c r="E9" s="15">
        <f>SUMIFS(Sales!$P$5:$P$304,Sales!$A$5:$A$304,"&gt;="&amp;DATE(Settings!$B$5,5,1),Sales!$A$5:$A$304,"&lt;"&amp;DATE(Settings!$B$5,6,1))</f>
        <v/>
      </c>
      <c r="F9" s="15">
        <f>SUMIFS(Sales!$H$5:$H$304,Sales!$A$5:$A$304,"&gt;="&amp;DATE(Settings!$B$5,5,1),Sales!$A$5:$A$304,"&lt;"&amp;DATE(Settings!$B$5,6,1))</f>
        <v/>
      </c>
      <c r="G9" s="15">
        <f>SUMIFS(Sales!$I$5:$I$304,Sales!$A$5:$A$304,"&gt;="&amp;DATE(Settings!$B$5,5,1),Sales!$A$5:$A$304,"&lt;"&amp;DATE(Settings!$B$5,6,1))</f>
        <v/>
      </c>
      <c r="H9" s="15">
        <f>SUMIFS(Expenses!$D$5:$D$304,Expenses!$A$5:$A$304,"&gt;="&amp;DATE(Settings!$B$5,5,1),Expenses!$A$5:$A$304,"&lt;"&amp;DATE(Settings!$B$5,6,1))</f>
        <v/>
      </c>
      <c r="I9" s="15">
        <f>E9-F9-G9-H9</f>
        <v/>
      </c>
      <c r="J9" s="18">
        <f>IF(C9=0,"",I9/C9)</f>
        <v/>
      </c>
    </row>
    <row r="10">
      <c r="A10" s="16">
        <f>DATE(Settings!$B$5,6,1)</f>
        <v/>
      </c>
      <c r="B10" s="17">
        <f>COUNTIFS(Sales!$A$5:$A$304,"&gt;="&amp;DATE(Settings!$B$5,6,1),Sales!$A$5:$A$304,"&lt;"&amp;DATE(Settings!$B$5,7,1))</f>
        <v/>
      </c>
      <c r="C10" s="15">
        <f>SUMIFS(Sales!$J$5:$J$304,Sales!$A$5:$A$304,"&gt;="&amp;DATE(Settings!$B$5,6,1),Sales!$A$5:$A$304,"&lt;"&amp;DATE(Settings!$B$5,7,1))</f>
        <v/>
      </c>
      <c r="D10" s="15">
        <f>SUMIFS(Sales!$O$5:$O$304,Sales!$A$5:$A$304,"&gt;="&amp;DATE(Settings!$B$5,6,1),Sales!$A$5:$A$304,"&lt;"&amp;DATE(Settings!$B$5,7,1))</f>
        <v/>
      </c>
      <c r="E10" s="15">
        <f>SUMIFS(Sales!$P$5:$P$304,Sales!$A$5:$A$304,"&gt;="&amp;DATE(Settings!$B$5,6,1),Sales!$A$5:$A$304,"&lt;"&amp;DATE(Settings!$B$5,7,1))</f>
        <v/>
      </c>
      <c r="F10" s="15">
        <f>SUMIFS(Sales!$H$5:$H$304,Sales!$A$5:$A$304,"&gt;="&amp;DATE(Settings!$B$5,6,1),Sales!$A$5:$A$304,"&lt;"&amp;DATE(Settings!$B$5,7,1))</f>
        <v/>
      </c>
      <c r="G10" s="15">
        <f>SUMIFS(Sales!$I$5:$I$304,Sales!$A$5:$A$304,"&gt;="&amp;DATE(Settings!$B$5,6,1),Sales!$A$5:$A$304,"&lt;"&amp;DATE(Settings!$B$5,7,1))</f>
        <v/>
      </c>
      <c r="H10" s="15">
        <f>SUMIFS(Expenses!$D$5:$D$304,Expenses!$A$5:$A$304,"&gt;="&amp;DATE(Settings!$B$5,6,1),Expenses!$A$5:$A$304,"&lt;"&amp;DATE(Settings!$B$5,7,1))</f>
        <v/>
      </c>
      <c r="I10" s="15">
        <f>E10-F10-G10-H10</f>
        <v/>
      </c>
      <c r="J10" s="18">
        <f>IF(C10=0,"",I10/C10)</f>
        <v/>
      </c>
    </row>
    <row r="11">
      <c r="A11" s="16">
        <f>DATE(Settings!$B$5,7,1)</f>
        <v/>
      </c>
      <c r="B11" s="17">
        <f>COUNTIFS(Sales!$A$5:$A$304,"&gt;="&amp;DATE(Settings!$B$5,7,1),Sales!$A$5:$A$304,"&lt;"&amp;DATE(Settings!$B$5,8,1))</f>
        <v/>
      </c>
      <c r="C11" s="15">
        <f>SUMIFS(Sales!$J$5:$J$304,Sales!$A$5:$A$304,"&gt;="&amp;DATE(Settings!$B$5,7,1),Sales!$A$5:$A$304,"&lt;"&amp;DATE(Settings!$B$5,8,1))</f>
        <v/>
      </c>
      <c r="D11" s="15">
        <f>SUMIFS(Sales!$O$5:$O$304,Sales!$A$5:$A$304,"&gt;="&amp;DATE(Settings!$B$5,7,1),Sales!$A$5:$A$304,"&lt;"&amp;DATE(Settings!$B$5,8,1))</f>
        <v/>
      </c>
      <c r="E11" s="15">
        <f>SUMIFS(Sales!$P$5:$P$304,Sales!$A$5:$A$304,"&gt;="&amp;DATE(Settings!$B$5,7,1),Sales!$A$5:$A$304,"&lt;"&amp;DATE(Settings!$B$5,8,1))</f>
        <v/>
      </c>
      <c r="F11" s="15">
        <f>SUMIFS(Sales!$H$5:$H$304,Sales!$A$5:$A$304,"&gt;="&amp;DATE(Settings!$B$5,7,1),Sales!$A$5:$A$304,"&lt;"&amp;DATE(Settings!$B$5,8,1))</f>
        <v/>
      </c>
      <c r="G11" s="15">
        <f>SUMIFS(Sales!$I$5:$I$304,Sales!$A$5:$A$304,"&gt;="&amp;DATE(Settings!$B$5,7,1),Sales!$A$5:$A$304,"&lt;"&amp;DATE(Settings!$B$5,8,1))</f>
        <v/>
      </c>
      <c r="H11" s="15">
        <f>SUMIFS(Expenses!$D$5:$D$304,Expenses!$A$5:$A$304,"&gt;="&amp;DATE(Settings!$B$5,7,1),Expenses!$A$5:$A$304,"&lt;"&amp;DATE(Settings!$B$5,8,1))</f>
        <v/>
      </c>
      <c r="I11" s="15">
        <f>E11-F11-G11-H11</f>
        <v/>
      </c>
      <c r="J11" s="18">
        <f>IF(C11=0,"",I11/C11)</f>
        <v/>
      </c>
    </row>
    <row r="12">
      <c r="A12" s="16">
        <f>DATE(Settings!$B$5,8,1)</f>
        <v/>
      </c>
      <c r="B12" s="17">
        <f>COUNTIFS(Sales!$A$5:$A$304,"&gt;="&amp;DATE(Settings!$B$5,8,1),Sales!$A$5:$A$304,"&lt;"&amp;DATE(Settings!$B$5,9,1))</f>
        <v/>
      </c>
      <c r="C12" s="15">
        <f>SUMIFS(Sales!$J$5:$J$304,Sales!$A$5:$A$304,"&gt;="&amp;DATE(Settings!$B$5,8,1),Sales!$A$5:$A$304,"&lt;"&amp;DATE(Settings!$B$5,9,1))</f>
        <v/>
      </c>
      <c r="D12" s="15">
        <f>SUMIFS(Sales!$O$5:$O$304,Sales!$A$5:$A$304,"&gt;="&amp;DATE(Settings!$B$5,8,1),Sales!$A$5:$A$304,"&lt;"&amp;DATE(Settings!$B$5,9,1))</f>
        <v/>
      </c>
      <c r="E12" s="15">
        <f>SUMIFS(Sales!$P$5:$P$304,Sales!$A$5:$A$304,"&gt;="&amp;DATE(Settings!$B$5,8,1),Sales!$A$5:$A$304,"&lt;"&amp;DATE(Settings!$B$5,9,1))</f>
        <v/>
      </c>
      <c r="F12" s="15">
        <f>SUMIFS(Sales!$H$5:$H$304,Sales!$A$5:$A$304,"&gt;="&amp;DATE(Settings!$B$5,8,1),Sales!$A$5:$A$304,"&lt;"&amp;DATE(Settings!$B$5,9,1))</f>
        <v/>
      </c>
      <c r="G12" s="15">
        <f>SUMIFS(Sales!$I$5:$I$304,Sales!$A$5:$A$304,"&gt;="&amp;DATE(Settings!$B$5,8,1),Sales!$A$5:$A$304,"&lt;"&amp;DATE(Settings!$B$5,9,1))</f>
        <v/>
      </c>
      <c r="H12" s="15">
        <f>SUMIFS(Expenses!$D$5:$D$304,Expenses!$A$5:$A$304,"&gt;="&amp;DATE(Settings!$B$5,8,1),Expenses!$A$5:$A$304,"&lt;"&amp;DATE(Settings!$B$5,9,1))</f>
        <v/>
      </c>
      <c r="I12" s="15">
        <f>E12-F12-G12-H12</f>
        <v/>
      </c>
      <c r="J12" s="18">
        <f>IF(C12=0,"",I12/C12)</f>
        <v/>
      </c>
    </row>
    <row r="13">
      <c r="A13" s="16">
        <f>DATE(Settings!$B$5,9,1)</f>
        <v/>
      </c>
      <c r="B13" s="17">
        <f>COUNTIFS(Sales!$A$5:$A$304,"&gt;="&amp;DATE(Settings!$B$5,9,1),Sales!$A$5:$A$304,"&lt;"&amp;DATE(Settings!$B$5,10,1))</f>
        <v/>
      </c>
      <c r="C13" s="15">
        <f>SUMIFS(Sales!$J$5:$J$304,Sales!$A$5:$A$304,"&gt;="&amp;DATE(Settings!$B$5,9,1),Sales!$A$5:$A$304,"&lt;"&amp;DATE(Settings!$B$5,10,1))</f>
        <v/>
      </c>
      <c r="D13" s="15">
        <f>SUMIFS(Sales!$O$5:$O$304,Sales!$A$5:$A$304,"&gt;="&amp;DATE(Settings!$B$5,9,1),Sales!$A$5:$A$304,"&lt;"&amp;DATE(Settings!$B$5,10,1))</f>
        <v/>
      </c>
      <c r="E13" s="15">
        <f>SUMIFS(Sales!$P$5:$P$304,Sales!$A$5:$A$304,"&gt;="&amp;DATE(Settings!$B$5,9,1),Sales!$A$5:$A$304,"&lt;"&amp;DATE(Settings!$B$5,10,1))</f>
        <v/>
      </c>
      <c r="F13" s="15">
        <f>SUMIFS(Sales!$H$5:$H$304,Sales!$A$5:$A$304,"&gt;="&amp;DATE(Settings!$B$5,9,1),Sales!$A$5:$A$304,"&lt;"&amp;DATE(Settings!$B$5,10,1))</f>
        <v/>
      </c>
      <c r="G13" s="15">
        <f>SUMIFS(Sales!$I$5:$I$304,Sales!$A$5:$A$304,"&gt;="&amp;DATE(Settings!$B$5,9,1),Sales!$A$5:$A$304,"&lt;"&amp;DATE(Settings!$B$5,10,1))</f>
        <v/>
      </c>
      <c r="H13" s="15">
        <f>SUMIFS(Expenses!$D$5:$D$304,Expenses!$A$5:$A$304,"&gt;="&amp;DATE(Settings!$B$5,9,1),Expenses!$A$5:$A$304,"&lt;"&amp;DATE(Settings!$B$5,10,1))</f>
        <v/>
      </c>
      <c r="I13" s="15">
        <f>E13-F13-G13-H13</f>
        <v/>
      </c>
      <c r="J13" s="18">
        <f>IF(C13=0,"",I13/C13)</f>
        <v/>
      </c>
    </row>
    <row r="14">
      <c r="A14" s="16">
        <f>DATE(Settings!$B$5,10,1)</f>
        <v/>
      </c>
      <c r="B14" s="17">
        <f>COUNTIFS(Sales!$A$5:$A$304,"&gt;="&amp;DATE(Settings!$B$5,10,1),Sales!$A$5:$A$304,"&lt;"&amp;DATE(Settings!$B$5,11,1))</f>
        <v/>
      </c>
      <c r="C14" s="15">
        <f>SUMIFS(Sales!$J$5:$J$304,Sales!$A$5:$A$304,"&gt;="&amp;DATE(Settings!$B$5,10,1),Sales!$A$5:$A$304,"&lt;"&amp;DATE(Settings!$B$5,11,1))</f>
        <v/>
      </c>
      <c r="D14" s="15">
        <f>SUMIFS(Sales!$O$5:$O$304,Sales!$A$5:$A$304,"&gt;="&amp;DATE(Settings!$B$5,10,1),Sales!$A$5:$A$304,"&lt;"&amp;DATE(Settings!$B$5,11,1))</f>
        <v/>
      </c>
      <c r="E14" s="15">
        <f>SUMIFS(Sales!$P$5:$P$304,Sales!$A$5:$A$304,"&gt;="&amp;DATE(Settings!$B$5,10,1),Sales!$A$5:$A$304,"&lt;"&amp;DATE(Settings!$B$5,11,1))</f>
        <v/>
      </c>
      <c r="F14" s="15">
        <f>SUMIFS(Sales!$H$5:$H$304,Sales!$A$5:$A$304,"&gt;="&amp;DATE(Settings!$B$5,10,1),Sales!$A$5:$A$304,"&lt;"&amp;DATE(Settings!$B$5,11,1))</f>
        <v/>
      </c>
      <c r="G14" s="15">
        <f>SUMIFS(Sales!$I$5:$I$304,Sales!$A$5:$A$304,"&gt;="&amp;DATE(Settings!$B$5,10,1),Sales!$A$5:$A$304,"&lt;"&amp;DATE(Settings!$B$5,11,1))</f>
        <v/>
      </c>
      <c r="H14" s="15">
        <f>SUMIFS(Expenses!$D$5:$D$304,Expenses!$A$5:$A$304,"&gt;="&amp;DATE(Settings!$B$5,10,1),Expenses!$A$5:$A$304,"&lt;"&amp;DATE(Settings!$B$5,11,1))</f>
        <v/>
      </c>
      <c r="I14" s="15">
        <f>E14-F14-G14-H14</f>
        <v/>
      </c>
      <c r="J14" s="18">
        <f>IF(C14=0,"",I14/C14)</f>
        <v/>
      </c>
    </row>
    <row r="15">
      <c r="A15" s="16">
        <f>DATE(Settings!$B$5,11,1)</f>
        <v/>
      </c>
      <c r="B15" s="17">
        <f>COUNTIFS(Sales!$A$5:$A$304,"&gt;="&amp;DATE(Settings!$B$5,11,1),Sales!$A$5:$A$304,"&lt;"&amp;DATE(Settings!$B$5,12,1))</f>
        <v/>
      </c>
      <c r="C15" s="15">
        <f>SUMIFS(Sales!$J$5:$J$304,Sales!$A$5:$A$304,"&gt;="&amp;DATE(Settings!$B$5,11,1),Sales!$A$5:$A$304,"&lt;"&amp;DATE(Settings!$B$5,12,1))</f>
        <v/>
      </c>
      <c r="D15" s="15">
        <f>SUMIFS(Sales!$O$5:$O$304,Sales!$A$5:$A$304,"&gt;="&amp;DATE(Settings!$B$5,11,1),Sales!$A$5:$A$304,"&lt;"&amp;DATE(Settings!$B$5,12,1))</f>
        <v/>
      </c>
      <c r="E15" s="15">
        <f>SUMIFS(Sales!$P$5:$P$304,Sales!$A$5:$A$304,"&gt;="&amp;DATE(Settings!$B$5,11,1),Sales!$A$5:$A$304,"&lt;"&amp;DATE(Settings!$B$5,12,1))</f>
        <v/>
      </c>
      <c r="F15" s="15">
        <f>SUMIFS(Sales!$H$5:$H$304,Sales!$A$5:$A$304,"&gt;="&amp;DATE(Settings!$B$5,11,1),Sales!$A$5:$A$304,"&lt;"&amp;DATE(Settings!$B$5,12,1))</f>
        <v/>
      </c>
      <c r="G15" s="15">
        <f>SUMIFS(Sales!$I$5:$I$304,Sales!$A$5:$A$304,"&gt;="&amp;DATE(Settings!$B$5,11,1),Sales!$A$5:$A$304,"&lt;"&amp;DATE(Settings!$B$5,12,1))</f>
        <v/>
      </c>
      <c r="H15" s="15">
        <f>SUMIFS(Expenses!$D$5:$D$304,Expenses!$A$5:$A$304,"&gt;="&amp;DATE(Settings!$B$5,11,1),Expenses!$A$5:$A$304,"&lt;"&amp;DATE(Settings!$B$5,12,1))</f>
        <v/>
      </c>
      <c r="I15" s="15">
        <f>E15-F15-G15-H15</f>
        <v/>
      </c>
      <c r="J15" s="18">
        <f>IF(C15=0,"",I15/C15)</f>
        <v/>
      </c>
    </row>
    <row r="16">
      <c r="A16" s="16">
        <f>DATE(Settings!$B$5,12,1)</f>
        <v/>
      </c>
      <c r="B16" s="17">
        <f>COUNTIFS(Sales!$A$5:$A$304,"&gt;="&amp;DATE(Settings!$B$5,12,1),Sales!$A$5:$A$304,"&lt;"&amp;DATE(Settings!$B$5+1,1,1))</f>
        <v/>
      </c>
      <c r="C16" s="15">
        <f>SUMIFS(Sales!$J$5:$J$304,Sales!$A$5:$A$304,"&gt;="&amp;DATE(Settings!$B$5,12,1),Sales!$A$5:$A$304,"&lt;"&amp;DATE(Settings!$B$5+1,1,1))</f>
        <v/>
      </c>
      <c r="D16" s="15">
        <f>SUMIFS(Sales!$O$5:$O$304,Sales!$A$5:$A$304,"&gt;="&amp;DATE(Settings!$B$5,12,1),Sales!$A$5:$A$304,"&lt;"&amp;DATE(Settings!$B$5+1,1,1))</f>
        <v/>
      </c>
      <c r="E16" s="15">
        <f>SUMIFS(Sales!$P$5:$P$304,Sales!$A$5:$A$304,"&gt;="&amp;DATE(Settings!$B$5,12,1),Sales!$A$5:$A$304,"&lt;"&amp;DATE(Settings!$B$5+1,1,1))</f>
        <v/>
      </c>
      <c r="F16" s="15">
        <f>SUMIFS(Sales!$H$5:$H$304,Sales!$A$5:$A$304,"&gt;="&amp;DATE(Settings!$B$5,12,1),Sales!$A$5:$A$304,"&lt;"&amp;DATE(Settings!$B$5+1,1,1))</f>
        <v/>
      </c>
      <c r="G16" s="15">
        <f>SUMIFS(Sales!$I$5:$I$304,Sales!$A$5:$A$304,"&gt;="&amp;DATE(Settings!$B$5,12,1),Sales!$A$5:$A$304,"&lt;"&amp;DATE(Settings!$B$5+1,1,1))</f>
        <v/>
      </c>
      <c r="H16" s="15">
        <f>SUMIFS(Expenses!$D$5:$D$304,Expenses!$A$5:$A$304,"&gt;="&amp;DATE(Settings!$B$5,12,1),Expenses!$A$5:$A$304,"&lt;"&amp;DATE(Settings!$B$5+1,1,1))</f>
        <v/>
      </c>
      <c r="I16" s="15">
        <f>E16-F16-G16-H16</f>
        <v/>
      </c>
      <c r="J16" s="18">
        <f>IF(C16=0,"",I16/C16)</f>
        <v/>
      </c>
    </row>
    <row r="17">
      <c r="A17" s="19" t="inlineStr">
        <is>
          <t>Year</t>
        </is>
      </c>
      <c r="B17" s="20">
        <f>SUM(B5:B16)</f>
        <v/>
      </c>
      <c r="C17" s="21">
        <f>SUM(C5:C16)</f>
        <v/>
      </c>
      <c r="D17" s="21">
        <f>SUM(D5:D16)</f>
        <v/>
      </c>
      <c r="E17" s="21">
        <f>SUM(E5:E16)</f>
        <v/>
      </c>
      <c r="F17" s="21">
        <f>SUM(F5:F16)</f>
        <v/>
      </c>
      <c r="G17" s="21">
        <f>SUM(G5:G16)</f>
        <v/>
      </c>
      <c r="H17" s="21">
        <f>SUM(H5:H16)</f>
        <v/>
      </c>
      <c r="I17" s="21">
        <f>SUM(I5:I16)</f>
        <v/>
      </c>
      <c r="J17" s="22">
        <f>IF(C17=0,"",I17/C17)</f>
        <v/>
      </c>
    </row>
    <row r="20">
      <c r="A20" s="6" t="inlineStr">
        <is>
          <t>Expense category</t>
        </is>
      </c>
      <c r="B20" s="7" t="inlineStr">
        <is>
          <t>This year</t>
        </is>
      </c>
    </row>
    <row r="21">
      <c r="A21" s="8">
        <f>Settings!$A$15</f>
        <v/>
      </c>
      <c r="B21" s="15">
        <f>SUMIFS(Expenses!$D$5:$D$304,Expenses!$C$5:$C$304,A21,Expenses!$A$5:$A$304,"&gt;="&amp;DATE(Settings!$B$5,1,1),Expenses!$A$5:$A$304,"&lt;"&amp;DATE(Settings!$B$5+1,1,1))</f>
        <v/>
      </c>
    </row>
    <row r="22">
      <c r="A22" s="8">
        <f>Settings!$A$16</f>
        <v/>
      </c>
      <c r="B22" s="15">
        <f>SUMIFS(Expenses!$D$5:$D$304,Expenses!$C$5:$C$304,A22,Expenses!$A$5:$A$304,"&gt;="&amp;DATE(Settings!$B$5,1,1),Expenses!$A$5:$A$304,"&lt;"&amp;DATE(Settings!$B$5+1,1,1))</f>
        <v/>
      </c>
    </row>
    <row r="23">
      <c r="A23" s="8">
        <f>Settings!$A$17</f>
        <v/>
      </c>
      <c r="B23" s="15">
        <f>SUMIFS(Expenses!$D$5:$D$304,Expenses!$C$5:$C$304,A23,Expenses!$A$5:$A$304,"&gt;="&amp;DATE(Settings!$B$5,1,1),Expenses!$A$5:$A$304,"&lt;"&amp;DATE(Settings!$B$5+1,1,1))</f>
        <v/>
      </c>
    </row>
    <row r="24">
      <c r="A24" s="8">
        <f>Settings!$A$18</f>
        <v/>
      </c>
      <c r="B24" s="15">
        <f>SUMIFS(Expenses!$D$5:$D$304,Expenses!$C$5:$C$304,A24,Expenses!$A$5:$A$304,"&gt;="&amp;DATE(Settings!$B$5,1,1),Expenses!$A$5:$A$304,"&lt;"&amp;DATE(Settings!$B$5+1,1,1))</f>
        <v/>
      </c>
    </row>
    <row r="25">
      <c r="A25" s="8">
        <f>Settings!$A$19</f>
        <v/>
      </c>
      <c r="B25" s="15">
        <f>SUMIFS(Expenses!$D$5:$D$304,Expenses!$C$5:$C$304,A25,Expenses!$A$5:$A$304,"&gt;="&amp;DATE(Settings!$B$5,1,1),Expenses!$A$5:$A$304,"&lt;"&amp;DATE(Settings!$B$5+1,1,1))</f>
        <v/>
      </c>
    </row>
    <row r="26">
      <c r="A26" s="8">
        <f>Settings!$A$20</f>
        <v/>
      </c>
      <c r="B26" s="15">
        <f>SUMIFS(Expenses!$D$5:$D$304,Expenses!$C$5:$C$304,A26,Expenses!$A$5:$A$304,"&gt;="&amp;DATE(Settings!$B$5,1,1),Expenses!$A$5:$A$304,"&lt;"&amp;DATE(Settings!$B$5+1,1,1))</f>
        <v/>
      </c>
    </row>
    <row r="27">
      <c r="A27" s="8">
        <f>Settings!$A$21</f>
        <v/>
      </c>
      <c r="B27" s="15">
        <f>SUMIFS(Expenses!$D$5:$D$304,Expenses!$C$5:$C$304,A27,Expenses!$A$5:$A$304,"&gt;="&amp;DATE(Settings!$B$5,1,1),Expenses!$A$5:$A$304,"&lt;"&amp;DATE(Settings!$B$5+1,1,1))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2026-09-22T12:04:52Z</dcterms:created>
  <dcterms:modified xsi:type="dcterms:W3CDTF">2026-09-22T12:04:52Z</dcterms:modified>
</cp:coreProperties>
</file>